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8Moje projekty\2021 moje projekty\Jancovka_Kyjov\Stavebni_upravy_objektu_cp2650_v_Kyjove_rozpocty\2650_rozpocty_2024\Jancovka_rozpocty_SO01_SO02_SO03_SO04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Pol'!$A$1:$U$96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I9" i="12"/>
  <c r="I8" i="12" s="1"/>
  <c r="K9" i="12"/>
  <c r="K8" i="12" s="1"/>
  <c r="M9" i="12"/>
  <c r="M8" i="12" s="1"/>
  <c r="O9" i="12"/>
  <c r="Q9" i="12"/>
  <c r="Q8" i="12" s="1"/>
  <c r="U9" i="12"/>
  <c r="U8" i="12" s="1"/>
  <c r="I10" i="12"/>
  <c r="K10" i="12"/>
  <c r="M10" i="12"/>
  <c r="O10" i="12"/>
  <c r="O8" i="12" s="1"/>
  <c r="Q10" i="12"/>
  <c r="U10" i="12"/>
  <c r="I11" i="12"/>
  <c r="K11" i="12"/>
  <c r="M11" i="12"/>
  <c r="O11" i="12"/>
  <c r="Q11" i="12"/>
  <c r="U11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21" i="12"/>
  <c r="K21" i="12"/>
  <c r="M21" i="12"/>
  <c r="O21" i="12"/>
  <c r="Q21" i="12"/>
  <c r="U21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G30" i="12"/>
  <c r="I31" i="12"/>
  <c r="K31" i="12"/>
  <c r="K30" i="12" s="1"/>
  <c r="M31" i="12"/>
  <c r="M30" i="12" s="1"/>
  <c r="O31" i="12"/>
  <c r="Q31" i="12"/>
  <c r="U31" i="12"/>
  <c r="U30" i="12" s="1"/>
  <c r="I32" i="12"/>
  <c r="I30" i="12" s="1"/>
  <c r="K32" i="12"/>
  <c r="M32" i="12"/>
  <c r="O32" i="12"/>
  <c r="O30" i="12" s="1"/>
  <c r="Q32" i="12"/>
  <c r="Q30" i="12" s="1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9" i="12"/>
  <c r="K39" i="12"/>
  <c r="M39" i="12"/>
  <c r="O39" i="12"/>
  <c r="Q39" i="12"/>
  <c r="U39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I46" i="12"/>
  <c r="K46" i="12"/>
  <c r="M46" i="12"/>
  <c r="O46" i="12"/>
  <c r="Q46" i="12"/>
  <c r="U46" i="12"/>
  <c r="I47" i="12"/>
  <c r="K47" i="12"/>
  <c r="M47" i="12"/>
  <c r="O47" i="12"/>
  <c r="Q47" i="12"/>
  <c r="U47" i="12"/>
  <c r="I49" i="12"/>
  <c r="K49" i="12"/>
  <c r="M49" i="12"/>
  <c r="O49" i="12"/>
  <c r="Q49" i="12"/>
  <c r="U49" i="12"/>
  <c r="I51" i="12"/>
  <c r="K51" i="12"/>
  <c r="M51" i="12"/>
  <c r="O51" i="12"/>
  <c r="Q51" i="12"/>
  <c r="U51" i="12"/>
  <c r="I53" i="12"/>
  <c r="K53" i="12"/>
  <c r="M53" i="12"/>
  <c r="O53" i="12"/>
  <c r="Q53" i="12"/>
  <c r="U53" i="12"/>
  <c r="I55" i="12"/>
  <c r="K55" i="12"/>
  <c r="M55" i="12"/>
  <c r="O55" i="12"/>
  <c r="Q55" i="12"/>
  <c r="U55" i="12"/>
  <c r="G59" i="12"/>
  <c r="I60" i="12"/>
  <c r="K60" i="12"/>
  <c r="M60" i="12"/>
  <c r="M59" i="12" s="1"/>
  <c r="O60" i="12"/>
  <c r="O59" i="12" s="1"/>
  <c r="Q60" i="12"/>
  <c r="U60" i="12"/>
  <c r="I62" i="12"/>
  <c r="I59" i="12" s="1"/>
  <c r="K62" i="12"/>
  <c r="K59" i="12" s="1"/>
  <c r="M62" i="12"/>
  <c r="O62" i="12"/>
  <c r="Q62" i="12"/>
  <c r="Q59" i="12" s="1"/>
  <c r="U62" i="12"/>
  <c r="U59" i="12" s="1"/>
  <c r="I63" i="12"/>
  <c r="K63" i="12"/>
  <c r="M63" i="12"/>
  <c r="O63" i="12"/>
  <c r="Q63" i="12"/>
  <c r="U63" i="12"/>
  <c r="I65" i="12"/>
  <c r="K65" i="12"/>
  <c r="M65" i="12"/>
  <c r="O65" i="12"/>
  <c r="Q65" i="12"/>
  <c r="U65" i="12"/>
  <c r="I67" i="12"/>
  <c r="K67" i="12"/>
  <c r="M67" i="12"/>
  <c r="O67" i="12"/>
  <c r="Q67" i="12"/>
  <c r="U67" i="12"/>
  <c r="G68" i="12"/>
  <c r="I69" i="12"/>
  <c r="K69" i="12"/>
  <c r="K68" i="12" s="1"/>
  <c r="M69" i="12"/>
  <c r="M68" i="12" s="1"/>
  <c r="O69" i="12"/>
  <c r="Q69" i="12"/>
  <c r="U69" i="12"/>
  <c r="U68" i="12" s="1"/>
  <c r="I70" i="12"/>
  <c r="I68" i="12" s="1"/>
  <c r="K70" i="12"/>
  <c r="M70" i="12"/>
  <c r="O70" i="12"/>
  <c r="O68" i="12" s="1"/>
  <c r="Q70" i="12"/>
  <c r="Q68" i="12" s="1"/>
  <c r="U70" i="12"/>
  <c r="G71" i="12"/>
  <c r="I72" i="12"/>
  <c r="K72" i="12"/>
  <c r="M72" i="12"/>
  <c r="M71" i="12" s="1"/>
  <c r="O72" i="12"/>
  <c r="O71" i="12" s="1"/>
  <c r="Q72" i="12"/>
  <c r="U72" i="12"/>
  <c r="I73" i="12"/>
  <c r="I71" i="12" s="1"/>
  <c r="K73" i="12"/>
  <c r="K71" i="12" s="1"/>
  <c r="M73" i="12"/>
  <c r="O73" i="12"/>
  <c r="Q73" i="12"/>
  <c r="Q71" i="12" s="1"/>
  <c r="U73" i="12"/>
  <c r="U71" i="12" s="1"/>
  <c r="I75" i="12"/>
  <c r="K75" i="12"/>
  <c r="M75" i="12"/>
  <c r="O75" i="12"/>
  <c r="Q75" i="12"/>
  <c r="U75" i="12"/>
  <c r="I76" i="12"/>
  <c r="K76" i="12"/>
  <c r="M76" i="12"/>
  <c r="O76" i="12"/>
  <c r="Q76" i="12"/>
  <c r="U76" i="12"/>
  <c r="I80" i="12"/>
  <c r="K80" i="12"/>
  <c r="M80" i="12"/>
  <c r="O80" i="12"/>
  <c r="Q80" i="12"/>
  <c r="U80" i="12"/>
  <c r="I82" i="12"/>
  <c r="K82" i="12"/>
  <c r="M82" i="12"/>
  <c r="O82" i="12"/>
  <c r="Q82" i="12"/>
  <c r="U82" i="12"/>
  <c r="G85" i="12"/>
  <c r="I86" i="12"/>
  <c r="I85" i="12" s="1"/>
  <c r="K86" i="12"/>
  <c r="M86" i="12"/>
  <c r="O86" i="12"/>
  <c r="O85" i="12" s="1"/>
  <c r="Q86" i="12"/>
  <c r="Q85" i="12" s="1"/>
  <c r="U86" i="12"/>
  <c r="I87" i="12"/>
  <c r="K87" i="12"/>
  <c r="K85" i="12" s="1"/>
  <c r="M87" i="12"/>
  <c r="M85" i="12" s="1"/>
  <c r="O87" i="12"/>
  <c r="Q87" i="12"/>
  <c r="U87" i="12"/>
  <c r="U85" i="12" s="1"/>
  <c r="I88" i="12"/>
  <c r="K88" i="12"/>
  <c r="M88" i="12"/>
  <c r="O88" i="12"/>
  <c r="Q88" i="12"/>
  <c r="U88" i="12"/>
  <c r="I89" i="12"/>
  <c r="K89" i="12"/>
  <c r="M89" i="12"/>
  <c r="O89" i="12"/>
  <c r="Q89" i="12"/>
  <c r="U89" i="12"/>
  <c r="I91" i="12"/>
  <c r="K91" i="12"/>
  <c r="M91" i="12"/>
  <c r="O91" i="12"/>
  <c r="Q91" i="12"/>
  <c r="U91" i="12"/>
  <c r="G92" i="12"/>
  <c r="I92" i="12"/>
  <c r="K92" i="12"/>
  <c r="Q92" i="12"/>
  <c r="U92" i="12"/>
  <c r="I93" i="12"/>
  <c r="K93" i="12"/>
  <c r="M93" i="12"/>
  <c r="M92" i="12" s="1"/>
  <c r="O93" i="12"/>
  <c r="O92" i="12" s="1"/>
  <c r="Q93" i="12"/>
  <c r="U93" i="12"/>
  <c r="I56" i="1"/>
  <c r="AZ43" i="1"/>
  <c r="F40" i="1"/>
  <c r="G40" i="1"/>
  <c r="H40" i="1"/>
  <c r="I40" i="1"/>
  <c r="J39" i="1" s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<sst xmlns="http://schemas.openxmlformats.org/spreadsheetml/2006/main" count="403" uniqueCount="229">
  <si>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</si>
  <si>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</si>
  <si>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</si>
  <si>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</si>
  <si>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</si>
  <si>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</si>
  <si>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</si>
  <si>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</si>
  <si>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</si>
  <si>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</si>
  <si>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</si>
  <si>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</si>
  <si>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</si>
  <si>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</si>
  <si>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</si>
  <si>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</si>
  <si>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</si>
  <si>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</si>
  <si>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</si>
  <si>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</si>
  <si>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</si>
  <si>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</si>
  <si>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</si>
  <si>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</si>
  <si>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</si>
  <si>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</si>
  <si>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</si>
  <si>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</si>
  <si>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</si>
  <si>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</si>
  <si>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</si>
  <si>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</si>
  <si>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</si>
  <si>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</si>
  <si>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</si>
  <si>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</si>
  <si>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</si>
  <si>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</si>
  <si>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</si>
  <si>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</si>
  <si>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</si>
  <si>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</si>
  <si>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</si>
  <si>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Kyjov</t>
  </si>
  <si>
    <t>Rozpočet:</t>
  </si>
  <si>
    <t>Misto</t>
  </si>
  <si>
    <t>Ing. Vladimír Divácký</t>
  </si>
  <si>
    <t>Stavební úpravy objektu č.p. 2650 v Kyjově - hudební klub "Jančovka" - SO 02</t>
  </si>
  <si>
    <t>Město Kyjov</t>
  </si>
  <si>
    <t>Masarykovo náměstí 30/1</t>
  </si>
  <si>
    <t>69701</t>
  </si>
  <si>
    <t>Rozpočet</t>
  </si>
  <si>
    <t>Celkem za stavbu</t>
  </si>
  <si>
    <t>CZK</t>
  </si>
  <si>
    <t xml:space="preserve">Popis rozpočtu:  - </t>
  </si>
  <si>
    <t>SO 02 - Zpevněné plochy</t>
  </si>
  <si>
    <t>Rekapitulace dílů</t>
  </si>
  <si>
    <t>Typ dílu</t>
  </si>
  <si>
    <t>1</t>
  </si>
  <si>
    <t>Zemní práce</t>
  </si>
  <si>
    <t>5</t>
  </si>
  <si>
    <t>Komunikace</t>
  </si>
  <si>
    <t>63</t>
  </si>
  <si>
    <t>Podlahy a podlahové konstrukce</t>
  </si>
  <si>
    <t>91</t>
  </si>
  <si>
    <t>Doplňující práce na komunikaci</t>
  </si>
  <si>
    <t>96</t>
  </si>
  <si>
    <t>Bourání konstrukcí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</si>
  <si>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</si>
  <si>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</si>
  <si>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</si>
  <si>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</si>
  <si>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</si>
  <si>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</si>
  <si>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</si>
  <si>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</si>
  <si>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</si>
  <si>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</si>
  <si>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</si>
  <si>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</si>
  <si>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</si>
  <si>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</si>
  <si>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</si>
  <si>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</si>
  <si>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</si>
  <si>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</si>
  <si>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</si>
  <si>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</si>
  <si>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</si>
  <si>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</si>
  <si>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</si>
  <si>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</si>
  <si>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</si>
  <si>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</si>
  <si>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</si>
  <si>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</si>
  <si>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</si>
  <si>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</si>
  <si>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</si>
  <si>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</si>
  <si>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</si>
  <si>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113107315R00</t>
  </si>
  <si>
    <t>Odstranění podkladu pl. 50 m2,kam.těžené tl.15 cm, plocha před branou</t>
  </si>
  <si>
    <t>m2</t>
  </si>
  <si>
    <t>POL1_0</t>
  </si>
  <si>
    <t>113107410R00</t>
  </si>
  <si>
    <t>Odstranění podkladu nad 50 m2,kam.těžené tl.10 cm, nová skladba s mlatovým povrchem</t>
  </si>
  <si>
    <t>122201101R00</t>
  </si>
  <si>
    <t>Odkopávky nezapažené v hor. 3 do 100 m3</t>
  </si>
  <si>
    <t>m3</t>
  </si>
  <si>
    <t>plocha před branou:20*0,2</t>
  </si>
  <si>
    <t>VV</t>
  </si>
  <si>
    <t>plocha s mlatovým povrchem:184,5*0,2</t>
  </si>
  <si>
    <t>plochy kolem objektu:86,3*0,2</t>
  </si>
  <si>
    <t>odkop soklu:0,5*0,3*(16,3+11+7+14)</t>
  </si>
  <si>
    <t>122201109R00</t>
  </si>
  <si>
    <t>Příplatek za lepivost - odkopávky v hor. 3</t>
  </si>
  <si>
    <t>162301102R00</t>
  </si>
  <si>
    <t>Vodorovné přemístění výkopku z hor.1-4 do 1000 m, včetně kameniva těženého</t>
  </si>
  <si>
    <t>65,4</t>
  </si>
  <si>
    <t>17,6*0,15</t>
  </si>
  <si>
    <t>184*0,1</t>
  </si>
  <si>
    <t>162701109R00</t>
  </si>
  <si>
    <t>Příplatek k vod. přemístění hor.1-4 za další 1 km, +15km, Těmice</t>
  </si>
  <si>
    <t>86,44*15</t>
  </si>
  <si>
    <t>199000002R00</t>
  </si>
  <si>
    <t>Poplatek za skládku horniny 1-4 , včetně kameniva těženého</t>
  </si>
  <si>
    <t>181101102R00</t>
  </si>
  <si>
    <t>Úprava pláně v zářezech v hor. 1-4, se zhutněním</t>
  </si>
  <si>
    <t>před branou:20</t>
  </si>
  <si>
    <t>mlatový povrch:184</t>
  </si>
  <si>
    <t>kartáčovaný beton:46</t>
  </si>
  <si>
    <t>schody:38*0,6</t>
  </si>
  <si>
    <t>okapový chodník+žlab:(27+16)*0,5</t>
  </si>
  <si>
    <t>564922105R00</t>
  </si>
  <si>
    <t>Mlatový kryt z mech.zpevněného kameniva tl. 5 cm</t>
  </si>
  <si>
    <t>564811112RT2</t>
  </si>
  <si>
    <t>Podklad ze štěrkodrti po zhutnění tloušťky 6 cm, štěrkodrť frakce 0-16 mm</t>
  </si>
  <si>
    <t>564861111RT2</t>
  </si>
  <si>
    <t>Podklad ze štěrkodrti po zhutnění tloušťky 20 cm, štěrkodrť frakce 0-32 mm</t>
  </si>
  <si>
    <t>564851111RT2</t>
  </si>
  <si>
    <t>Podklad ze štěrkodrti po zhutnění tloušťky 15 cm, štěrkodrť frakce 0-32 mm</t>
  </si>
  <si>
    <t>okap. chodník+odv. žlab:21,5</t>
  </si>
  <si>
    <t>zp. plocha před branou:20</t>
  </si>
  <si>
    <t>564861111RT4</t>
  </si>
  <si>
    <t>Podklad ze štěrkodrti po zhutnění tloušťky 20 cm, štěrkodrť frakce 0-63 mm</t>
  </si>
  <si>
    <t>0,5*(16,3+11+7+14)</t>
  </si>
  <si>
    <t>pod okap chodník:</t>
  </si>
  <si>
    <t>568111111R00</t>
  </si>
  <si>
    <t>Zřízení vrstvy z geotextilie skl.do 1:5, š.do 3 m</t>
  </si>
  <si>
    <t>67352004R</t>
  </si>
  <si>
    <t>Geotextilie netkaná PET 300 g/m2</t>
  </si>
  <si>
    <t>POL3_0</t>
  </si>
  <si>
    <t>596215040R00</t>
  </si>
  <si>
    <t>Kladení zámkové dlažby tl. 8 cm do drtě tl. 4 cm</t>
  </si>
  <si>
    <t>592451170R</t>
  </si>
  <si>
    <t>Dlažba "parketa" 20x10x8 cm přírodní</t>
  </si>
  <si>
    <t>596841111RT4</t>
  </si>
  <si>
    <t>Kladení dlažby z dlaždic kom.pro pěší do lože z MC, včetně dlaždic betonových 50/50/5 cm</t>
  </si>
  <si>
    <t>27*0,5</t>
  </si>
  <si>
    <t>59684 (upr)</t>
  </si>
  <si>
    <t>Kladení odvodň žlabů do lože z MC, Žlab 40/30/10 ve specifikaci</t>
  </si>
  <si>
    <t>16*0,3</t>
  </si>
  <si>
    <t>IND</t>
  </si>
  <si>
    <t>Žlab 400 x 300 x 100mm</t>
  </si>
  <si>
    <t>kus</t>
  </si>
  <si>
    <t>16/0,4*1,05</t>
  </si>
  <si>
    <t>43412 (upr)</t>
  </si>
  <si>
    <t>Osazení ŽB prefa stupňů do betonu, včetně dodávky stupňů 350x150mm (délka min.600mm)</t>
  </si>
  <si>
    <t>m</t>
  </si>
  <si>
    <t>19+16,5+2</t>
  </si>
  <si>
    <t>918101111R00</t>
  </si>
  <si>
    <t>Lože pod prefabrikované  prvky</t>
  </si>
  <si>
    <t>Dlaždice - okap. chodník:13,5*0,15*1,1</t>
  </si>
  <si>
    <t>Odvodńovací žlab:4,8*0,2*1,1</t>
  </si>
  <si>
    <t>Prefabrikované schodišťové stupně:(19+16,5+2)*0,35*0,25*1,1</t>
  </si>
  <si>
    <t>631315711R00</t>
  </si>
  <si>
    <t>Mazanina betonová tl. 12 - 24 cm , C 25/30 - XF3</t>
  </si>
  <si>
    <t>(41+5)*0,15*1,05</t>
  </si>
  <si>
    <t>63131 (upr)</t>
  </si>
  <si>
    <t>Příplatek za konečnou úpravu mazanin, kartáčování + akryl. nástřik</t>
  </si>
  <si>
    <t>631361921RT2</t>
  </si>
  <si>
    <t>Výztuž mazanin svařovanou sítí, KD 35, drát d 5,0 mm, oko 100 x 100 mm</t>
  </si>
  <si>
    <t>t</t>
  </si>
  <si>
    <t>10*18,48*0,001</t>
  </si>
  <si>
    <t>631317110R00</t>
  </si>
  <si>
    <t>Řezání dilatační spáry hl. 0-100 mm, beton prostý</t>
  </si>
  <si>
    <t>3+3*2</t>
  </si>
  <si>
    <t>6346011 (upr)</t>
  </si>
  <si>
    <t xml:space="preserve">Zaplnění dilatačních spár mazanin pružným tmelem, tixotropní přetíratelný těsnící tmel - PU </t>
  </si>
  <si>
    <t>917862111RV3</t>
  </si>
  <si>
    <t>Osazení stojat. obrub.bet. s opěrou,lože z C 12/15, včetně obrubníku nájezdového 1000/150/150</t>
  </si>
  <si>
    <t>917932111RT2</t>
  </si>
  <si>
    <t>Osazení betonové prefa přídlažby do lože z C12/15 , včetně dodávky silniční přídlažby</t>
  </si>
  <si>
    <t>113202111R00</t>
  </si>
  <si>
    <t>Vytrhání obrub obrubníků silničních</t>
  </si>
  <si>
    <t>113105113R00</t>
  </si>
  <si>
    <t>Rozebrání dlažeb z lom. kamene do MC, spáry s MC, dvojřádek kolem plochy před branou</t>
  </si>
  <si>
    <t>12*0,2</t>
  </si>
  <si>
    <t>113109315R00</t>
  </si>
  <si>
    <t>Odstranění podkladu pl.50 m2, beton  tl.15 cm, vč. výztuže, plocha před branou</t>
  </si>
  <si>
    <t>113109320R00</t>
  </si>
  <si>
    <t>Odstranění podkladu pl.50 m2, beton  tl.20 cm, betonové plochy kolem objektu</t>
  </si>
  <si>
    <t>Chodník k brance:18</t>
  </si>
  <si>
    <t>Plocha u budovy:2,3*6,96+2,75*11,6</t>
  </si>
  <si>
    <t>Plocha za budovou, vč.žlabu:17*1,2</t>
  </si>
  <si>
    <t>113106121R00</t>
  </si>
  <si>
    <t>Rozebrání dlažeb z betonových dlaždic na sucho</t>
  </si>
  <si>
    <t>9*0,5</t>
  </si>
  <si>
    <t>963042819R00</t>
  </si>
  <si>
    <t>Bourání schodišťových stupňů betonových</t>
  </si>
  <si>
    <t>U bočního vchodu:5</t>
  </si>
  <si>
    <t>U vstupní branky:2</t>
  </si>
  <si>
    <t>979082111R00</t>
  </si>
  <si>
    <t>Vnitrostaveništní doprava suti do 10 m</t>
  </si>
  <si>
    <t>979082121R00</t>
  </si>
  <si>
    <t>Příplatek k vnitrost. dopravě suti za dalších 5 m</t>
  </si>
  <si>
    <t>979081111R00</t>
  </si>
  <si>
    <t>Odvoz suti a vybour. hmot na skládku do 1 km</t>
  </si>
  <si>
    <t>979081121R00</t>
  </si>
  <si>
    <t>Příplatek k odvozu za každý další 1 km, +15km, Těmice</t>
  </si>
  <si>
    <t>53,52*15</t>
  </si>
  <si>
    <t>979990101R00</t>
  </si>
  <si>
    <t>Poplatek za uložení směsi betonu a cihel</t>
  </si>
  <si>
    <t>99822 (upr)</t>
  </si>
  <si>
    <t>Přesun hmot, pozemní komunikace</t>
  </si>
  <si>
    <t>211,70+18,65+5,55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</si>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</sst>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3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/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18" fillId="0" borderId="33" xfId="0" applyNumberFormat="1" applyFont="1" applyBorder="1" applyAlignment="1">
      <alignment vertical="top" wrapText="1" shrinkToFit="1"/>
    </xf>
    <xf numFmtId="174" fontId="0" fillId="3" borderId="38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 wrapText="1" shrinkToFit="1"/>
    </xf>
    <xf numFmtId="174" fontId="18" fillId="0" borderId="38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9"/>
  <sheetViews>
    <sheetView showGridLines="0" tabSelected="1" topLeftCell="B1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47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48</v>
      </c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 t="s">
        <v>49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 t="s">
        <v>50</v>
      </c>
      <c r="D7" s="104" t="s">
        <v>43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1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1"/>
      <c r="J12" s="11"/>
    </row>
    <row r="13" spans="1:15" ht="15.75" customHeight="1" x14ac:dyDescent="0.2">
      <c r="A13" s="4"/>
      <c r="B13" s="40"/>
      <c r="C13" s="122"/>
      <c r="D13" s="125"/>
      <c r="E13" s="125"/>
      <c r="F13" s="125"/>
      <c r="G13" s="125"/>
      <c r="H13" s="28"/>
      <c r="I13" s="32"/>
      <c r="J13" s="49"/>
    </row>
    <row r="14" spans="1:15" ht="24" customHeight="1" x14ac:dyDescent="0.2">
      <c r="A14" s="4"/>
      <c r="B14" s="64" t="s">
        <v>20</v>
      </c>
      <c r="C14" s="65"/>
      <c r="D14" s="66" t="s">
        <v>46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v>726095.94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v>0</v>
      </c>
      <c r="J18" s="82"/>
    </row>
    <row r="19" spans="1:10" ht="23.25" customHeight="1" x14ac:dyDescent="0.2">
      <c r="A19" s="192" t="s">
        <v>72</v>
      </c>
      <c r="B19" s="193" t="s">
        <v>26</v>
      </c>
      <c r="C19" s="56"/>
      <c r="D19" s="57"/>
      <c r="E19" s="80"/>
      <c r="F19" s="81"/>
      <c r="G19" s="80"/>
      <c r="H19" s="81"/>
      <c r="I19" s="80">
        <v>0</v>
      </c>
      <c r="J19" s="82"/>
    </row>
    <row r="20" spans="1:10" ht="23.25" customHeight="1" x14ac:dyDescent="0.2">
      <c r="A20" s="192" t="s">
        <v>73</v>
      </c>
      <c r="B20" s="193" t="s">
        <v>27</v>
      </c>
      <c r="C20" s="56"/>
      <c r="D20" s="57"/>
      <c r="E20" s="80"/>
      <c r="F20" s="81"/>
      <c r="G20" s="80"/>
      <c r="H20" s="81"/>
      <c r="I20" s="80"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726095.94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v>726095.94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v>152480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v>5.9999999939463998E-2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0" t="s">
        <v>22</v>
      </c>
      <c r="C28" s="151"/>
      <c r="D28" s="151"/>
      <c r="E28" s="152"/>
      <c r="F28" s="153"/>
      <c r="G28" s="154">
        <v>726095.94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0" t="s">
        <v>35</v>
      </c>
      <c r="C29" s="157"/>
      <c r="D29" s="157"/>
      <c r="E29" s="157"/>
      <c r="F29" s="157"/>
      <c r="G29" s="154">
        <v>878576</v>
      </c>
      <c r="H29" s="154"/>
      <c r="I29" s="154"/>
      <c r="J29" s="158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45437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52" ht="25.5" hidden="1" customHeight="1" x14ac:dyDescent="0.2">
      <c r="A38" s="129" t="s">
        <v>37</v>
      </c>
      <c r="B38" s="131" t="s">
        <v>16</v>
      </c>
      <c r="C38" s="132" t="s">
        <v>5</v>
      </c>
      <c r="D38" s="133"/>
      <c r="E38" s="133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4" t="s">
        <v>1</v>
      </c>
      <c r="J38" s="134" t="s">
        <v>0</v>
      </c>
    </row>
    <row r="39" spans="1:52" ht="25.5" hidden="1" customHeight="1" x14ac:dyDescent="0.2">
      <c r="A39" s="129">
        <v>1</v>
      </c>
      <c r="B39" s="135" t="s">
        <v>51</v>
      </c>
      <c r="C39" s="136" t="s">
        <v>47</v>
      </c>
      <c r="D39" s="137"/>
      <c r="E39" s="137"/>
      <c r="F39" s="145">
        <v>0</v>
      </c>
      <c r="G39" s="146">
        <v>726095.94</v>
      </c>
      <c r="H39" s="147">
        <v>152480</v>
      </c>
      <c r="I39" s="147">
        <v>878575.94</v>
      </c>
      <c r="J39" s="138">
        <f>IF(CenaCelkemVypocet=0,"",I39/CenaCelkemVypocet*100)</f>
        <v>100</v>
      </c>
    </row>
    <row r="40" spans="1:52" ht="25.5" hidden="1" customHeight="1" x14ac:dyDescent="0.2">
      <c r="A40" s="129"/>
      <c r="B40" s="139" t="s">
        <v>52</v>
      </c>
      <c r="C40" s="140"/>
      <c r="D40" s="140"/>
      <c r="E40" s="141"/>
      <c r="F40" s="148">
        <f>SUMIF(A39:A39,"=1",F39:F39)</f>
        <v>0</v>
      </c>
      <c r="G40" s="149">
        <f>SUMIF(A39:A39,"=1",G39:G39)</f>
        <v>726095.94</v>
      </c>
      <c r="H40" s="149">
        <f>SUMIF(A39:A39,"=1",H39:H39)</f>
        <v>152480</v>
      </c>
      <c r="I40" s="149">
        <f>SUMIF(A39:A39,"=1",I39:I39)</f>
        <v>878575.94</v>
      </c>
      <c r="J40" s="130">
        <f>SUMIF(A39:A39,"=1",J39:J39)</f>
        <v>100</v>
      </c>
    </row>
    <row r="42" spans="1:52" x14ac:dyDescent="0.2">
      <c r="B42" t="s">
        <v>54</v>
      </c>
    </row>
    <row r="43" spans="1:52" x14ac:dyDescent="0.2">
      <c r="B43" s="160" t="s">
        <v>55</v>
      </c>
      <c r="C43" s="160"/>
      <c r="D43" s="160"/>
      <c r="E43" s="160"/>
      <c r="F43" s="160"/>
      <c r="G43" s="160"/>
      <c r="H43" s="160"/>
      <c r="I43" s="160"/>
      <c r="J43" s="160"/>
      <c r="AZ43" s="159" t="str">
        <f>B43</f>
        <v>SO 02 - Zpevněné plochy</v>
      </c>
    </row>
    <row r="46" spans="1:52" ht="15.75" x14ac:dyDescent="0.25">
      <c r="B46" s="161" t="s">
        <v>56</v>
      </c>
    </row>
    <row r="48" spans="1:52" ht="25.5" customHeight="1" x14ac:dyDescent="0.2">
      <c r="A48" s="162"/>
      <c r="B48" s="168" t="s">
        <v>16</v>
      </c>
      <c r="C48" s="168" t="s">
        <v>5</v>
      </c>
      <c r="D48" s="169"/>
      <c r="E48" s="169"/>
      <c r="F48" s="172" t="s">
        <v>57</v>
      </c>
      <c r="G48" s="172"/>
      <c r="H48" s="172"/>
      <c r="I48" s="173" t="s">
        <v>28</v>
      </c>
      <c r="J48" s="173"/>
    </row>
    <row r="49" spans="1:10" ht="25.5" customHeight="1" x14ac:dyDescent="0.2">
      <c r="A49" s="163"/>
      <c r="B49" s="176" t="s">
        <v>58</v>
      </c>
      <c r="C49" s="177" t="s">
        <v>59</v>
      </c>
      <c r="D49" s="178"/>
      <c r="E49" s="178"/>
      <c r="F49" s="184" t="s">
        <v>23</v>
      </c>
      <c r="G49" s="185"/>
      <c r="H49" s="185"/>
      <c r="I49" s="179">
        <v>114863.13</v>
      </c>
      <c r="J49" s="179"/>
    </row>
    <row r="50" spans="1:10" ht="25.5" customHeight="1" x14ac:dyDescent="0.2">
      <c r="A50" s="163"/>
      <c r="B50" s="166" t="s">
        <v>60</v>
      </c>
      <c r="C50" s="165" t="s">
        <v>61</v>
      </c>
      <c r="D50" s="167"/>
      <c r="E50" s="167"/>
      <c r="F50" s="186" t="s">
        <v>23</v>
      </c>
      <c r="G50" s="187"/>
      <c r="H50" s="187"/>
      <c r="I50" s="174">
        <v>239211.79</v>
      </c>
      <c r="J50" s="174"/>
    </row>
    <row r="51" spans="1:10" ht="25.5" customHeight="1" x14ac:dyDescent="0.2">
      <c r="A51" s="163"/>
      <c r="B51" s="166" t="s">
        <v>62</v>
      </c>
      <c r="C51" s="165" t="s">
        <v>63</v>
      </c>
      <c r="D51" s="167"/>
      <c r="E51" s="167"/>
      <c r="F51" s="186" t="s">
        <v>23</v>
      </c>
      <c r="G51" s="187"/>
      <c r="H51" s="187"/>
      <c r="I51" s="174">
        <v>49802.1</v>
      </c>
      <c r="J51" s="174"/>
    </row>
    <row r="52" spans="1:10" ht="25.5" customHeight="1" x14ac:dyDescent="0.2">
      <c r="A52" s="163"/>
      <c r="B52" s="166" t="s">
        <v>64</v>
      </c>
      <c r="C52" s="165" t="s">
        <v>65</v>
      </c>
      <c r="D52" s="167"/>
      <c r="E52" s="167"/>
      <c r="F52" s="186" t="s">
        <v>23</v>
      </c>
      <c r="G52" s="187"/>
      <c r="H52" s="187"/>
      <c r="I52" s="174">
        <v>17064</v>
      </c>
      <c r="J52" s="174"/>
    </row>
    <row r="53" spans="1:10" ht="25.5" customHeight="1" x14ac:dyDescent="0.2">
      <c r="A53" s="163"/>
      <c r="B53" s="166" t="s">
        <v>66</v>
      </c>
      <c r="C53" s="165" t="s">
        <v>67</v>
      </c>
      <c r="D53" s="167"/>
      <c r="E53" s="167"/>
      <c r="F53" s="186" t="s">
        <v>23</v>
      </c>
      <c r="G53" s="187"/>
      <c r="H53" s="187"/>
      <c r="I53" s="174">
        <v>103003.21</v>
      </c>
      <c r="J53" s="174"/>
    </row>
    <row r="54" spans="1:10" ht="25.5" customHeight="1" x14ac:dyDescent="0.2">
      <c r="A54" s="163"/>
      <c r="B54" s="166" t="s">
        <v>68</v>
      </c>
      <c r="C54" s="165" t="s">
        <v>69</v>
      </c>
      <c r="D54" s="167"/>
      <c r="E54" s="167"/>
      <c r="F54" s="186" t="s">
        <v>23</v>
      </c>
      <c r="G54" s="187"/>
      <c r="H54" s="187"/>
      <c r="I54" s="174">
        <v>137043.31</v>
      </c>
      <c r="J54" s="174"/>
    </row>
    <row r="55" spans="1:10" ht="25.5" customHeight="1" x14ac:dyDescent="0.2">
      <c r="A55" s="163"/>
      <c r="B55" s="180" t="s">
        <v>70</v>
      </c>
      <c r="C55" s="181" t="s">
        <v>71</v>
      </c>
      <c r="D55" s="182"/>
      <c r="E55" s="182"/>
      <c r="F55" s="188" t="s">
        <v>23</v>
      </c>
      <c r="G55" s="189"/>
      <c r="H55" s="189"/>
      <c r="I55" s="183">
        <v>65108.4</v>
      </c>
      <c r="J55" s="183"/>
    </row>
    <row r="56" spans="1:10" ht="25.5" customHeight="1" x14ac:dyDescent="0.2">
      <c r="A56" s="164"/>
      <c r="B56" s="170" t="s">
        <v>1</v>
      </c>
      <c r="C56" s="170"/>
      <c r="D56" s="171"/>
      <c r="E56" s="171"/>
      <c r="F56" s="190"/>
      <c r="G56" s="191"/>
      <c r="H56" s="191"/>
      <c r="I56" s="175">
        <f>SUM(I49:I55)</f>
        <v>726095.94000000006</v>
      </c>
      <c r="J56" s="175"/>
    </row>
    <row r="57" spans="1:10" x14ac:dyDescent="0.2">
      <c r="F57" s="127"/>
      <c r="G57" s="128"/>
      <c r="H57" s="127"/>
      <c r="I57" s="128"/>
      <c r="J57" s="128"/>
    </row>
    <row r="58" spans="1:10" x14ac:dyDescent="0.2">
      <c r="F58" s="127"/>
      <c r="G58" s="128"/>
      <c r="H58" s="127"/>
      <c r="I58" s="128"/>
      <c r="J58" s="128"/>
    </row>
    <row r="59" spans="1:10" x14ac:dyDescent="0.2">
      <c r="F59" s="127"/>
      <c r="G59" s="128"/>
      <c r="H59" s="127"/>
      <c r="I59" s="128"/>
      <c r="J59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I56:J56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I48:J48"/>
    <mergeCell ref="I49:J49"/>
    <mergeCell ref="C49:E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96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6" customWidth="1"/>
    <col min="3" max="3" width="38.28515625" style="12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75</v>
      </c>
    </row>
    <row r="2" spans="1:60" ht="24.95" customHeight="1" x14ac:dyDescent="0.2">
      <c r="A2" s="201" t="s">
        <v>74</v>
      </c>
      <c r="B2" s="195"/>
      <c r="C2" s="196" t="s">
        <v>47</v>
      </c>
      <c r="D2" s="197"/>
      <c r="E2" s="197"/>
      <c r="F2" s="197"/>
      <c r="G2" s="203"/>
      <c r="AE2" t="s">
        <v>76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77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78</v>
      </c>
    </row>
    <row r="5" spans="1:60" hidden="1" x14ac:dyDescent="0.2">
      <c r="A5" s="205" t="s">
        <v>79</v>
      </c>
      <c r="B5" s="206"/>
      <c r="C5" s="207"/>
      <c r="D5" s="208"/>
      <c r="E5" s="208"/>
      <c r="F5" s="208"/>
      <c r="G5" s="209"/>
      <c r="AE5" t="s">
        <v>80</v>
      </c>
    </row>
    <row r="7" spans="1:60" ht="38.25" x14ac:dyDescent="0.2">
      <c r="A7" s="214" t="s">
        <v>81</v>
      </c>
      <c r="B7" s="215" t="s">
        <v>82</v>
      </c>
      <c r="C7" s="215" t="s">
        <v>83</v>
      </c>
      <c r="D7" s="214" t="s">
        <v>84</v>
      </c>
      <c r="E7" s="214" t="s">
        <v>85</v>
      </c>
      <c r="F7" s="210" t="s">
        <v>86</v>
      </c>
      <c r="G7" s="232" t="s">
        <v>28</v>
      </c>
      <c r="H7" s="233" t="s">
        <v>29</v>
      </c>
      <c r="I7" s="233" t="s">
        <v>87</v>
      </c>
      <c r="J7" s="233" t="s">
        <v>30</v>
      </c>
      <c r="K7" s="233" t="s">
        <v>88</v>
      </c>
      <c r="L7" s="233" t="s">
        <v>89</v>
      </c>
      <c r="M7" s="233" t="s">
        <v>90</v>
      </c>
      <c r="N7" s="233" t="s">
        <v>91</v>
      </c>
      <c r="O7" s="233" t="s">
        <v>92</v>
      </c>
      <c r="P7" s="233" t="s">
        <v>93</v>
      </c>
      <c r="Q7" s="233" t="s">
        <v>94</v>
      </c>
      <c r="R7" s="233" t="s">
        <v>95</v>
      </c>
      <c r="S7" s="233" t="s">
        <v>96</v>
      </c>
      <c r="T7" s="233" t="s">
        <v>97</v>
      </c>
      <c r="U7" s="217" t="s">
        <v>98</v>
      </c>
    </row>
    <row r="8" spans="1:60" x14ac:dyDescent="0.2">
      <c r="A8" s="234" t="s">
        <v>99</v>
      </c>
      <c r="B8" s="235" t="s">
        <v>58</v>
      </c>
      <c r="C8" s="236" t="s">
        <v>59</v>
      </c>
      <c r="D8" s="237"/>
      <c r="E8" s="238"/>
      <c r="F8" s="239"/>
      <c r="G8" s="239">
        <f>SUMIF(AE9:AE29,"&lt;&gt;NOR",G9:G29)</f>
        <v>114863.13</v>
      </c>
      <c r="H8" s="239"/>
      <c r="I8" s="239">
        <f>SUM(I9:I29)</f>
        <v>0</v>
      </c>
      <c r="J8" s="239"/>
      <c r="K8" s="239">
        <f>SUM(K9:K29)</f>
        <v>114863.13</v>
      </c>
      <c r="L8" s="239"/>
      <c r="M8" s="239">
        <f>SUM(M9:M29)</f>
        <v>138984.38729999997</v>
      </c>
      <c r="N8" s="216"/>
      <c r="O8" s="216">
        <f>SUM(O9:O29)</f>
        <v>0</v>
      </c>
      <c r="P8" s="216"/>
      <c r="Q8" s="216">
        <f>SUM(Q9:Q29)</f>
        <v>46.398000000000003</v>
      </c>
      <c r="R8" s="216"/>
      <c r="S8" s="216"/>
      <c r="T8" s="234"/>
      <c r="U8" s="216">
        <f>SUM(U9:U29)</f>
        <v>45.72</v>
      </c>
      <c r="AE8" t="s">
        <v>100</v>
      </c>
    </row>
    <row r="9" spans="1:60" ht="22.5" outlineLevel="1" x14ac:dyDescent="0.2">
      <c r="A9" s="212">
        <v>1</v>
      </c>
      <c r="B9" s="218" t="s">
        <v>101</v>
      </c>
      <c r="C9" s="247" t="s">
        <v>102</v>
      </c>
      <c r="D9" s="220" t="s">
        <v>103</v>
      </c>
      <c r="E9" s="227">
        <v>17.600000000000001</v>
      </c>
      <c r="F9" s="230">
        <v>151</v>
      </c>
      <c r="G9" s="230">
        <v>2657.6</v>
      </c>
      <c r="H9" s="230">
        <v>0</v>
      </c>
      <c r="I9" s="230">
        <f>ROUND(E9*H9,2)</f>
        <v>0</v>
      </c>
      <c r="J9" s="230">
        <v>151</v>
      </c>
      <c r="K9" s="230">
        <f>ROUND(E9*J9,2)</f>
        <v>2657.6</v>
      </c>
      <c r="L9" s="230">
        <v>21</v>
      </c>
      <c r="M9" s="230">
        <f>G9*(1+L9/100)</f>
        <v>3215.6959999999999</v>
      </c>
      <c r="N9" s="221">
        <v>0</v>
      </c>
      <c r="O9" s="221">
        <f>ROUND(E9*N9,5)</f>
        <v>0</v>
      </c>
      <c r="P9" s="221">
        <v>0.33</v>
      </c>
      <c r="Q9" s="221">
        <f>ROUND(E9*P9,5)</f>
        <v>5.8079999999999998</v>
      </c>
      <c r="R9" s="221"/>
      <c r="S9" s="221"/>
      <c r="T9" s="222">
        <v>0.3135</v>
      </c>
      <c r="U9" s="221">
        <f>ROUND(E9*T9,2)</f>
        <v>5.52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104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2.5" outlineLevel="1" x14ac:dyDescent="0.2">
      <c r="A10" s="212">
        <v>2</v>
      </c>
      <c r="B10" s="218" t="s">
        <v>105</v>
      </c>
      <c r="C10" s="247" t="s">
        <v>106</v>
      </c>
      <c r="D10" s="220" t="s">
        <v>103</v>
      </c>
      <c r="E10" s="227">
        <v>184.5</v>
      </c>
      <c r="F10" s="230">
        <v>22.1</v>
      </c>
      <c r="G10" s="230">
        <v>4077.45</v>
      </c>
      <c r="H10" s="230">
        <v>0</v>
      </c>
      <c r="I10" s="230">
        <f>ROUND(E10*H10,2)</f>
        <v>0</v>
      </c>
      <c r="J10" s="230">
        <v>22.1</v>
      </c>
      <c r="K10" s="230">
        <f>ROUND(E10*J10,2)</f>
        <v>4077.45</v>
      </c>
      <c r="L10" s="230">
        <v>21</v>
      </c>
      <c r="M10" s="230">
        <f>G10*(1+L10/100)</f>
        <v>4933.7145</v>
      </c>
      <c r="N10" s="221">
        <v>0</v>
      </c>
      <c r="O10" s="221">
        <f>ROUND(E10*N10,5)</f>
        <v>0</v>
      </c>
      <c r="P10" s="221">
        <v>0.22</v>
      </c>
      <c r="Q10" s="221">
        <f>ROUND(E10*P10,5)</f>
        <v>40.590000000000003</v>
      </c>
      <c r="R10" s="221"/>
      <c r="S10" s="221"/>
      <c r="T10" s="222">
        <v>3.3000000000000002E-2</v>
      </c>
      <c r="U10" s="221">
        <f>ROUND(E10*T10,2)</f>
        <v>6.09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104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>
        <v>3</v>
      </c>
      <c r="B11" s="218" t="s">
        <v>107</v>
      </c>
      <c r="C11" s="247" t="s">
        <v>108</v>
      </c>
      <c r="D11" s="220" t="s">
        <v>109</v>
      </c>
      <c r="E11" s="227">
        <v>65.405000000000001</v>
      </c>
      <c r="F11" s="230">
        <v>227.5</v>
      </c>
      <c r="G11" s="230">
        <v>14879.64</v>
      </c>
      <c r="H11" s="230">
        <v>0</v>
      </c>
      <c r="I11" s="230">
        <f>ROUND(E11*H11,2)</f>
        <v>0</v>
      </c>
      <c r="J11" s="230">
        <v>227.5</v>
      </c>
      <c r="K11" s="230">
        <f>ROUND(E11*J11,2)</f>
        <v>14879.64</v>
      </c>
      <c r="L11" s="230">
        <v>21</v>
      </c>
      <c r="M11" s="230">
        <f>G11*(1+L11/100)</f>
        <v>18004.364399999999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0.36799999999999999</v>
      </c>
      <c r="U11" s="221">
        <f>ROUND(E11*T11,2)</f>
        <v>24.07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104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/>
      <c r="B12" s="218"/>
      <c r="C12" s="248" t="s">
        <v>110</v>
      </c>
      <c r="D12" s="223"/>
      <c r="E12" s="228">
        <v>4</v>
      </c>
      <c r="F12" s="230"/>
      <c r="G12" s="230"/>
      <c r="H12" s="230"/>
      <c r="I12" s="230"/>
      <c r="J12" s="230"/>
      <c r="K12" s="230"/>
      <c r="L12" s="230"/>
      <c r="M12" s="230"/>
      <c r="N12" s="221"/>
      <c r="O12" s="221"/>
      <c r="P12" s="221"/>
      <c r="Q12" s="221"/>
      <c r="R12" s="221"/>
      <c r="S12" s="221"/>
      <c r="T12" s="222"/>
      <c r="U12" s="221"/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111</v>
      </c>
      <c r="AF12" s="211">
        <v>0</v>
      </c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/>
      <c r="B13" s="218"/>
      <c r="C13" s="248" t="s">
        <v>112</v>
      </c>
      <c r="D13" s="223"/>
      <c r="E13" s="228">
        <v>36.9</v>
      </c>
      <c r="F13" s="230"/>
      <c r="G13" s="230"/>
      <c r="H13" s="230"/>
      <c r="I13" s="230"/>
      <c r="J13" s="230"/>
      <c r="K13" s="230"/>
      <c r="L13" s="230"/>
      <c r="M13" s="230"/>
      <c r="N13" s="221"/>
      <c r="O13" s="221"/>
      <c r="P13" s="221"/>
      <c r="Q13" s="221"/>
      <c r="R13" s="221"/>
      <c r="S13" s="221"/>
      <c r="T13" s="222"/>
      <c r="U13" s="221"/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111</v>
      </c>
      <c r="AF13" s="211">
        <v>0</v>
      </c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/>
      <c r="B14" s="218"/>
      <c r="C14" s="248" t="s">
        <v>113</v>
      </c>
      <c r="D14" s="223"/>
      <c r="E14" s="228">
        <v>17.260000000000002</v>
      </c>
      <c r="F14" s="230"/>
      <c r="G14" s="230"/>
      <c r="H14" s="230"/>
      <c r="I14" s="230"/>
      <c r="J14" s="230"/>
      <c r="K14" s="230"/>
      <c r="L14" s="230"/>
      <c r="M14" s="230"/>
      <c r="N14" s="221"/>
      <c r="O14" s="221"/>
      <c r="P14" s="221"/>
      <c r="Q14" s="221"/>
      <c r="R14" s="221"/>
      <c r="S14" s="221"/>
      <c r="T14" s="222"/>
      <c r="U14" s="221"/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111</v>
      </c>
      <c r="AF14" s="211">
        <v>0</v>
      </c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2"/>
      <c r="B15" s="218"/>
      <c r="C15" s="248" t="s">
        <v>114</v>
      </c>
      <c r="D15" s="223"/>
      <c r="E15" s="228">
        <v>7.2450000000000001</v>
      </c>
      <c r="F15" s="230"/>
      <c r="G15" s="230"/>
      <c r="H15" s="230"/>
      <c r="I15" s="230"/>
      <c r="J15" s="230"/>
      <c r="K15" s="230"/>
      <c r="L15" s="230"/>
      <c r="M15" s="230"/>
      <c r="N15" s="221"/>
      <c r="O15" s="221"/>
      <c r="P15" s="221"/>
      <c r="Q15" s="221"/>
      <c r="R15" s="221"/>
      <c r="S15" s="221"/>
      <c r="T15" s="222"/>
      <c r="U15" s="221"/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111</v>
      </c>
      <c r="AF15" s="211">
        <v>0</v>
      </c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>
        <v>4</v>
      </c>
      <c r="B16" s="218" t="s">
        <v>115</v>
      </c>
      <c r="C16" s="247" t="s">
        <v>116</v>
      </c>
      <c r="D16" s="220" t="s">
        <v>109</v>
      </c>
      <c r="E16" s="227">
        <v>65.400000000000006</v>
      </c>
      <c r="F16" s="230">
        <v>44.9</v>
      </c>
      <c r="G16" s="230">
        <v>2936.46</v>
      </c>
      <c r="H16" s="230">
        <v>0</v>
      </c>
      <c r="I16" s="230">
        <f>ROUND(E16*H16,2)</f>
        <v>0</v>
      </c>
      <c r="J16" s="230">
        <v>44.9</v>
      </c>
      <c r="K16" s="230">
        <f>ROUND(E16*J16,2)</f>
        <v>2936.46</v>
      </c>
      <c r="L16" s="230">
        <v>21</v>
      </c>
      <c r="M16" s="230">
        <f>G16*(1+L16/100)</f>
        <v>3553.1165999999998</v>
      </c>
      <c r="N16" s="221">
        <v>0</v>
      </c>
      <c r="O16" s="221">
        <f>ROUND(E16*N16,5)</f>
        <v>0</v>
      </c>
      <c r="P16" s="221">
        <v>0</v>
      </c>
      <c r="Q16" s="221">
        <f>ROUND(E16*P16,5)</f>
        <v>0</v>
      </c>
      <c r="R16" s="221"/>
      <c r="S16" s="221"/>
      <c r="T16" s="222">
        <v>5.8000000000000003E-2</v>
      </c>
      <c r="U16" s="221">
        <f>ROUND(E16*T16,2)</f>
        <v>3.79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104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ht="22.5" outlineLevel="1" x14ac:dyDescent="0.2">
      <c r="A17" s="212">
        <v>5</v>
      </c>
      <c r="B17" s="218" t="s">
        <v>117</v>
      </c>
      <c r="C17" s="247" t="s">
        <v>118</v>
      </c>
      <c r="D17" s="220" t="s">
        <v>109</v>
      </c>
      <c r="E17" s="227">
        <v>86.44</v>
      </c>
      <c r="F17" s="230">
        <v>119.5</v>
      </c>
      <c r="G17" s="230">
        <v>10329.58</v>
      </c>
      <c r="H17" s="230">
        <v>0</v>
      </c>
      <c r="I17" s="230">
        <f>ROUND(E17*H17,2)</f>
        <v>0</v>
      </c>
      <c r="J17" s="230">
        <v>119.5</v>
      </c>
      <c r="K17" s="230">
        <f>ROUND(E17*J17,2)</f>
        <v>10329.58</v>
      </c>
      <c r="L17" s="230">
        <v>21</v>
      </c>
      <c r="M17" s="230">
        <f>G17*(1+L17/100)</f>
        <v>12498.791799999999</v>
      </c>
      <c r="N17" s="221">
        <v>0</v>
      </c>
      <c r="O17" s="221">
        <f>ROUND(E17*N17,5)</f>
        <v>0</v>
      </c>
      <c r="P17" s="221">
        <v>0</v>
      </c>
      <c r="Q17" s="221">
        <f>ROUND(E17*P17,5)</f>
        <v>0</v>
      </c>
      <c r="R17" s="221"/>
      <c r="S17" s="221"/>
      <c r="T17" s="222">
        <v>1.0999999999999999E-2</v>
      </c>
      <c r="U17" s="221">
        <f>ROUND(E17*T17,2)</f>
        <v>0.95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104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/>
      <c r="B18" s="218"/>
      <c r="C18" s="248" t="s">
        <v>119</v>
      </c>
      <c r="D18" s="223"/>
      <c r="E18" s="228">
        <v>65.400000000000006</v>
      </c>
      <c r="F18" s="230"/>
      <c r="G18" s="230"/>
      <c r="H18" s="230"/>
      <c r="I18" s="230"/>
      <c r="J18" s="230"/>
      <c r="K18" s="230"/>
      <c r="L18" s="230"/>
      <c r="M18" s="230"/>
      <c r="N18" s="221"/>
      <c r="O18" s="221"/>
      <c r="P18" s="221"/>
      <c r="Q18" s="221"/>
      <c r="R18" s="221"/>
      <c r="S18" s="221"/>
      <c r="T18" s="222"/>
      <c r="U18" s="221"/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111</v>
      </c>
      <c r="AF18" s="211">
        <v>0</v>
      </c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/>
      <c r="B19" s="218"/>
      <c r="C19" s="248" t="s">
        <v>120</v>
      </c>
      <c r="D19" s="223"/>
      <c r="E19" s="228">
        <v>2.64</v>
      </c>
      <c r="F19" s="230"/>
      <c r="G19" s="230"/>
      <c r="H19" s="230"/>
      <c r="I19" s="230"/>
      <c r="J19" s="230"/>
      <c r="K19" s="230"/>
      <c r="L19" s="230"/>
      <c r="M19" s="230"/>
      <c r="N19" s="221"/>
      <c r="O19" s="221"/>
      <c r="P19" s="221"/>
      <c r="Q19" s="221"/>
      <c r="R19" s="221"/>
      <c r="S19" s="221"/>
      <c r="T19" s="222"/>
      <c r="U19" s="221"/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111</v>
      </c>
      <c r="AF19" s="211">
        <v>0</v>
      </c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/>
      <c r="B20" s="218"/>
      <c r="C20" s="248" t="s">
        <v>121</v>
      </c>
      <c r="D20" s="223"/>
      <c r="E20" s="228">
        <v>18.399999999999999</v>
      </c>
      <c r="F20" s="230"/>
      <c r="G20" s="230"/>
      <c r="H20" s="230"/>
      <c r="I20" s="230"/>
      <c r="J20" s="230"/>
      <c r="K20" s="230"/>
      <c r="L20" s="230"/>
      <c r="M20" s="230"/>
      <c r="N20" s="221"/>
      <c r="O20" s="221"/>
      <c r="P20" s="221"/>
      <c r="Q20" s="221"/>
      <c r="R20" s="221"/>
      <c r="S20" s="221"/>
      <c r="T20" s="222"/>
      <c r="U20" s="221"/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111</v>
      </c>
      <c r="AF20" s="211">
        <v>0</v>
      </c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ht="22.5" outlineLevel="1" x14ac:dyDescent="0.2">
      <c r="A21" s="212">
        <v>6</v>
      </c>
      <c r="B21" s="218" t="s">
        <v>122</v>
      </c>
      <c r="C21" s="247" t="s">
        <v>123</v>
      </c>
      <c r="D21" s="220" t="s">
        <v>109</v>
      </c>
      <c r="E21" s="227">
        <v>1296.5999999999999</v>
      </c>
      <c r="F21" s="230">
        <v>23.9</v>
      </c>
      <c r="G21" s="230">
        <v>30988.74</v>
      </c>
      <c r="H21" s="230">
        <v>0</v>
      </c>
      <c r="I21" s="230">
        <f>ROUND(E21*H21,2)</f>
        <v>0</v>
      </c>
      <c r="J21" s="230">
        <v>23.9</v>
      </c>
      <c r="K21" s="230">
        <f>ROUND(E21*J21,2)</f>
        <v>30988.74</v>
      </c>
      <c r="L21" s="230">
        <v>21</v>
      </c>
      <c r="M21" s="230">
        <f>G21*(1+L21/100)</f>
        <v>37496.375400000004</v>
      </c>
      <c r="N21" s="221">
        <v>0</v>
      </c>
      <c r="O21" s="221">
        <f>ROUND(E21*N21,5)</f>
        <v>0</v>
      </c>
      <c r="P21" s="221">
        <v>0</v>
      </c>
      <c r="Q21" s="221">
        <f>ROUND(E21*P21,5)</f>
        <v>0</v>
      </c>
      <c r="R21" s="221"/>
      <c r="S21" s="221"/>
      <c r="T21" s="222">
        <v>0</v>
      </c>
      <c r="U21" s="221">
        <f>ROUND(E21*T21,2)</f>
        <v>0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104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2"/>
      <c r="B22" s="218"/>
      <c r="C22" s="248" t="s">
        <v>124</v>
      </c>
      <c r="D22" s="223"/>
      <c r="E22" s="228">
        <v>1296.5999999999999</v>
      </c>
      <c r="F22" s="230"/>
      <c r="G22" s="230"/>
      <c r="H22" s="230"/>
      <c r="I22" s="230"/>
      <c r="J22" s="230"/>
      <c r="K22" s="230"/>
      <c r="L22" s="230"/>
      <c r="M22" s="230"/>
      <c r="N22" s="221"/>
      <c r="O22" s="221"/>
      <c r="P22" s="221"/>
      <c r="Q22" s="221"/>
      <c r="R22" s="221"/>
      <c r="S22" s="221"/>
      <c r="T22" s="222"/>
      <c r="U22" s="221"/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111</v>
      </c>
      <c r="AF22" s="211">
        <v>0</v>
      </c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ht="22.5" outlineLevel="1" x14ac:dyDescent="0.2">
      <c r="A23" s="212">
        <v>7</v>
      </c>
      <c r="B23" s="218" t="s">
        <v>125</v>
      </c>
      <c r="C23" s="247" t="s">
        <v>126</v>
      </c>
      <c r="D23" s="220" t="s">
        <v>109</v>
      </c>
      <c r="E23" s="227">
        <v>86.44</v>
      </c>
      <c r="F23" s="230">
        <v>513</v>
      </c>
      <c r="G23" s="230">
        <v>44343.72</v>
      </c>
      <c r="H23" s="230">
        <v>0</v>
      </c>
      <c r="I23" s="230">
        <f>ROUND(E23*H23,2)</f>
        <v>0</v>
      </c>
      <c r="J23" s="230">
        <v>513</v>
      </c>
      <c r="K23" s="230">
        <f>ROUND(E23*J23,2)</f>
        <v>44343.72</v>
      </c>
      <c r="L23" s="230">
        <v>21</v>
      </c>
      <c r="M23" s="230">
        <f>G23*(1+L23/100)</f>
        <v>53655.9012</v>
      </c>
      <c r="N23" s="221">
        <v>0</v>
      </c>
      <c r="O23" s="221">
        <f>ROUND(E23*N23,5)</f>
        <v>0</v>
      </c>
      <c r="P23" s="221">
        <v>0</v>
      </c>
      <c r="Q23" s="221">
        <f>ROUND(E23*P23,5)</f>
        <v>0</v>
      </c>
      <c r="R23" s="221"/>
      <c r="S23" s="221"/>
      <c r="T23" s="222">
        <v>0</v>
      </c>
      <c r="U23" s="221">
        <f>ROUND(E23*T23,2)</f>
        <v>0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104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>
        <v>8</v>
      </c>
      <c r="B24" s="218" t="s">
        <v>127</v>
      </c>
      <c r="C24" s="247" t="s">
        <v>128</v>
      </c>
      <c r="D24" s="220" t="s">
        <v>103</v>
      </c>
      <c r="E24" s="227">
        <v>294.3</v>
      </c>
      <c r="F24" s="230">
        <v>15.8</v>
      </c>
      <c r="G24" s="230">
        <v>4649.9399999999996</v>
      </c>
      <c r="H24" s="230">
        <v>0</v>
      </c>
      <c r="I24" s="230">
        <f>ROUND(E24*H24,2)</f>
        <v>0</v>
      </c>
      <c r="J24" s="230">
        <v>15.8</v>
      </c>
      <c r="K24" s="230">
        <f>ROUND(E24*J24,2)</f>
        <v>4649.9399999999996</v>
      </c>
      <c r="L24" s="230">
        <v>21</v>
      </c>
      <c r="M24" s="230">
        <f>G24*(1+L24/100)</f>
        <v>5626.4273999999996</v>
      </c>
      <c r="N24" s="221">
        <v>0</v>
      </c>
      <c r="O24" s="221">
        <f>ROUND(E24*N24,5)</f>
        <v>0</v>
      </c>
      <c r="P24" s="221">
        <v>0</v>
      </c>
      <c r="Q24" s="221">
        <f>ROUND(E24*P24,5)</f>
        <v>0</v>
      </c>
      <c r="R24" s="221"/>
      <c r="S24" s="221"/>
      <c r="T24" s="222">
        <v>1.7999999999999999E-2</v>
      </c>
      <c r="U24" s="221">
        <f>ROUND(E24*T24,2)</f>
        <v>5.3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104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/>
      <c r="B25" s="218"/>
      <c r="C25" s="248" t="s">
        <v>129</v>
      </c>
      <c r="D25" s="223"/>
      <c r="E25" s="228">
        <v>20</v>
      </c>
      <c r="F25" s="230"/>
      <c r="G25" s="230"/>
      <c r="H25" s="230"/>
      <c r="I25" s="230"/>
      <c r="J25" s="230"/>
      <c r="K25" s="230"/>
      <c r="L25" s="230"/>
      <c r="M25" s="230"/>
      <c r="N25" s="221"/>
      <c r="O25" s="221"/>
      <c r="P25" s="221"/>
      <c r="Q25" s="221"/>
      <c r="R25" s="221"/>
      <c r="S25" s="221"/>
      <c r="T25" s="222"/>
      <c r="U25" s="221"/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111</v>
      </c>
      <c r="AF25" s="211">
        <v>0</v>
      </c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/>
      <c r="B26" s="218"/>
      <c r="C26" s="248" t="s">
        <v>130</v>
      </c>
      <c r="D26" s="223"/>
      <c r="E26" s="228">
        <v>184</v>
      </c>
      <c r="F26" s="230"/>
      <c r="G26" s="230"/>
      <c r="H26" s="230"/>
      <c r="I26" s="230"/>
      <c r="J26" s="230"/>
      <c r="K26" s="230"/>
      <c r="L26" s="230"/>
      <c r="M26" s="230"/>
      <c r="N26" s="221"/>
      <c r="O26" s="221"/>
      <c r="P26" s="221"/>
      <c r="Q26" s="221"/>
      <c r="R26" s="221"/>
      <c r="S26" s="221"/>
      <c r="T26" s="222"/>
      <c r="U26" s="221"/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111</v>
      </c>
      <c r="AF26" s="211">
        <v>0</v>
      </c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2"/>
      <c r="B27" s="218"/>
      <c r="C27" s="248" t="s">
        <v>131</v>
      </c>
      <c r="D27" s="223"/>
      <c r="E27" s="228">
        <v>46</v>
      </c>
      <c r="F27" s="230"/>
      <c r="G27" s="230"/>
      <c r="H27" s="230"/>
      <c r="I27" s="230"/>
      <c r="J27" s="230"/>
      <c r="K27" s="230"/>
      <c r="L27" s="230"/>
      <c r="M27" s="230"/>
      <c r="N27" s="221"/>
      <c r="O27" s="221"/>
      <c r="P27" s="221"/>
      <c r="Q27" s="221"/>
      <c r="R27" s="221"/>
      <c r="S27" s="221"/>
      <c r="T27" s="222"/>
      <c r="U27" s="221"/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111</v>
      </c>
      <c r="AF27" s="211">
        <v>0</v>
      </c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2"/>
      <c r="B28" s="218"/>
      <c r="C28" s="248" t="s">
        <v>132</v>
      </c>
      <c r="D28" s="223"/>
      <c r="E28" s="228">
        <v>22.8</v>
      </c>
      <c r="F28" s="230"/>
      <c r="G28" s="230"/>
      <c r="H28" s="230"/>
      <c r="I28" s="230"/>
      <c r="J28" s="230"/>
      <c r="K28" s="230"/>
      <c r="L28" s="230"/>
      <c r="M28" s="230"/>
      <c r="N28" s="221"/>
      <c r="O28" s="221"/>
      <c r="P28" s="221"/>
      <c r="Q28" s="221"/>
      <c r="R28" s="221"/>
      <c r="S28" s="221"/>
      <c r="T28" s="222"/>
      <c r="U28" s="221"/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111</v>
      </c>
      <c r="AF28" s="211">
        <v>0</v>
      </c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/>
      <c r="B29" s="218"/>
      <c r="C29" s="248" t="s">
        <v>133</v>
      </c>
      <c r="D29" s="223"/>
      <c r="E29" s="228">
        <v>21.5</v>
      </c>
      <c r="F29" s="230"/>
      <c r="G29" s="230"/>
      <c r="H29" s="230"/>
      <c r="I29" s="230"/>
      <c r="J29" s="230"/>
      <c r="K29" s="230"/>
      <c r="L29" s="230"/>
      <c r="M29" s="230"/>
      <c r="N29" s="221"/>
      <c r="O29" s="221"/>
      <c r="P29" s="221"/>
      <c r="Q29" s="221"/>
      <c r="R29" s="221"/>
      <c r="S29" s="221"/>
      <c r="T29" s="222"/>
      <c r="U29" s="221"/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111</v>
      </c>
      <c r="AF29" s="211">
        <v>0</v>
      </c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x14ac:dyDescent="0.2">
      <c r="A30" s="213" t="s">
        <v>99</v>
      </c>
      <c r="B30" s="219" t="s">
        <v>60</v>
      </c>
      <c r="C30" s="249" t="s">
        <v>61</v>
      </c>
      <c r="D30" s="224"/>
      <c r="E30" s="229"/>
      <c r="F30" s="231"/>
      <c r="G30" s="231">
        <f>SUMIF(AE31:AE58,"&lt;&gt;NOR",G31:G58)</f>
        <v>239211.79</v>
      </c>
      <c r="H30" s="231"/>
      <c r="I30" s="231">
        <f>SUM(I31:I58)</f>
        <v>133429.53</v>
      </c>
      <c r="J30" s="231"/>
      <c r="K30" s="231">
        <f>SUM(K31:K58)</f>
        <v>105782.26999999999</v>
      </c>
      <c r="L30" s="231"/>
      <c r="M30" s="231">
        <f>SUM(M31:M58)</f>
        <v>289446.26590000006</v>
      </c>
      <c r="N30" s="225"/>
      <c r="O30" s="225">
        <f>SUM(O31:O58)</f>
        <v>222.35586999999995</v>
      </c>
      <c r="P30" s="225"/>
      <c r="Q30" s="225">
        <f>SUM(Q31:Q58)</f>
        <v>0</v>
      </c>
      <c r="R30" s="225"/>
      <c r="S30" s="225"/>
      <c r="T30" s="226"/>
      <c r="U30" s="225">
        <f>SUM(U31:U58)</f>
        <v>106.19</v>
      </c>
      <c r="AE30" t="s">
        <v>100</v>
      </c>
    </row>
    <row r="31" spans="1:60" outlineLevel="1" x14ac:dyDescent="0.2">
      <c r="A31" s="212">
        <v>9</v>
      </c>
      <c r="B31" s="218" t="s">
        <v>134</v>
      </c>
      <c r="C31" s="247" t="s">
        <v>135</v>
      </c>
      <c r="D31" s="220" t="s">
        <v>103</v>
      </c>
      <c r="E31" s="227">
        <v>184.5</v>
      </c>
      <c r="F31" s="230">
        <v>50.9</v>
      </c>
      <c r="G31" s="230">
        <v>9391.0499999999993</v>
      </c>
      <c r="H31" s="230">
        <v>35.479999999999997</v>
      </c>
      <c r="I31" s="230">
        <f>ROUND(E31*H31,2)</f>
        <v>6546.06</v>
      </c>
      <c r="J31" s="230">
        <v>15.420000000000002</v>
      </c>
      <c r="K31" s="230">
        <f>ROUND(E31*J31,2)</f>
        <v>2844.99</v>
      </c>
      <c r="L31" s="230">
        <v>21</v>
      </c>
      <c r="M31" s="230">
        <f>G31*(1+L31/100)</f>
        <v>11363.170499999998</v>
      </c>
      <c r="N31" s="221">
        <v>0.1012</v>
      </c>
      <c r="O31" s="221">
        <f>ROUND(E31*N31,5)</f>
        <v>18.671399999999998</v>
      </c>
      <c r="P31" s="221">
        <v>0</v>
      </c>
      <c r="Q31" s="221">
        <f>ROUND(E31*P31,5)</f>
        <v>0</v>
      </c>
      <c r="R31" s="221"/>
      <c r="S31" s="221"/>
      <c r="T31" s="222">
        <v>2.4E-2</v>
      </c>
      <c r="U31" s="221">
        <f>ROUND(E31*T31,2)</f>
        <v>4.43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104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ht="22.5" outlineLevel="1" x14ac:dyDescent="0.2">
      <c r="A32" s="212">
        <v>10</v>
      </c>
      <c r="B32" s="218" t="s">
        <v>136</v>
      </c>
      <c r="C32" s="247" t="s">
        <v>137</v>
      </c>
      <c r="D32" s="220" t="s">
        <v>103</v>
      </c>
      <c r="E32" s="227">
        <v>184.5</v>
      </c>
      <c r="F32" s="230">
        <v>83.1</v>
      </c>
      <c r="G32" s="230">
        <v>15331.95</v>
      </c>
      <c r="H32" s="230">
        <v>57.99</v>
      </c>
      <c r="I32" s="230">
        <f>ROUND(E32*H32,2)</f>
        <v>10699.16</v>
      </c>
      <c r="J32" s="230">
        <v>25.109999999999992</v>
      </c>
      <c r="K32" s="230">
        <f>ROUND(E32*J32,2)</f>
        <v>4632.8</v>
      </c>
      <c r="L32" s="230">
        <v>21</v>
      </c>
      <c r="M32" s="230">
        <f>G32*(1+L32/100)</f>
        <v>18551.659500000002</v>
      </c>
      <c r="N32" s="221">
        <v>0.1512</v>
      </c>
      <c r="O32" s="221">
        <f>ROUND(E32*N32,5)</f>
        <v>27.8964</v>
      </c>
      <c r="P32" s="221">
        <v>0</v>
      </c>
      <c r="Q32" s="221">
        <f>ROUND(E32*P32,5)</f>
        <v>0</v>
      </c>
      <c r="R32" s="221"/>
      <c r="S32" s="221"/>
      <c r="T32" s="222">
        <v>2.3E-2</v>
      </c>
      <c r="U32" s="221">
        <f>ROUND(E32*T32,2)</f>
        <v>4.24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104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2.5" outlineLevel="1" x14ac:dyDescent="0.2">
      <c r="A33" s="212">
        <v>11</v>
      </c>
      <c r="B33" s="218" t="s">
        <v>138</v>
      </c>
      <c r="C33" s="247" t="s">
        <v>139</v>
      </c>
      <c r="D33" s="220" t="s">
        <v>103</v>
      </c>
      <c r="E33" s="227">
        <v>184.5</v>
      </c>
      <c r="F33" s="230">
        <v>228.5</v>
      </c>
      <c r="G33" s="230">
        <v>42158.25</v>
      </c>
      <c r="H33" s="230">
        <v>193.3</v>
      </c>
      <c r="I33" s="230">
        <f>ROUND(E33*H33,2)</f>
        <v>35663.85</v>
      </c>
      <c r="J33" s="230">
        <v>35.199999999999989</v>
      </c>
      <c r="K33" s="230">
        <f>ROUND(E33*J33,2)</f>
        <v>6494.4</v>
      </c>
      <c r="L33" s="230">
        <v>21</v>
      </c>
      <c r="M33" s="230">
        <f>G33*(1+L33/100)</f>
        <v>51011.482499999998</v>
      </c>
      <c r="N33" s="221">
        <v>0.441</v>
      </c>
      <c r="O33" s="221">
        <f>ROUND(E33*N33,5)</f>
        <v>81.364500000000007</v>
      </c>
      <c r="P33" s="221">
        <v>0</v>
      </c>
      <c r="Q33" s="221">
        <f>ROUND(E33*P33,5)</f>
        <v>0</v>
      </c>
      <c r="R33" s="221"/>
      <c r="S33" s="221"/>
      <c r="T33" s="222">
        <v>2.9000000000000001E-2</v>
      </c>
      <c r="U33" s="221">
        <f>ROUND(E33*T33,2)</f>
        <v>5.35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104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12">
        <v>12</v>
      </c>
      <c r="B34" s="218" t="s">
        <v>140</v>
      </c>
      <c r="C34" s="247" t="s">
        <v>141</v>
      </c>
      <c r="D34" s="220" t="s">
        <v>103</v>
      </c>
      <c r="E34" s="227">
        <v>110.3</v>
      </c>
      <c r="F34" s="230">
        <v>175.5</v>
      </c>
      <c r="G34" s="230">
        <v>19357.650000000001</v>
      </c>
      <c r="H34" s="230">
        <v>145.1</v>
      </c>
      <c r="I34" s="230">
        <f>ROUND(E34*H34,2)</f>
        <v>16004.53</v>
      </c>
      <c r="J34" s="230">
        <v>30.400000000000006</v>
      </c>
      <c r="K34" s="230">
        <f>ROUND(E34*J34,2)</f>
        <v>3353.12</v>
      </c>
      <c r="L34" s="230">
        <v>21</v>
      </c>
      <c r="M34" s="230">
        <f>G34*(1+L34/100)</f>
        <v>23422.7565</v>
      </c>
      <c r="N34" s="221">
        <v>0.378</v>
      </c>
      <c r="O34" s="221">
        <f>ROUND(E34*N34,5)</f>
        <v>41.693399999999997</v>
      </c>
      <c r="P34" s="221">
        <v>0</v>
      </c>
      <c r="Q34" s="221">
        <f>ROUND(E34*P34,5)</f>
        <v>0</v>
      </c>
      <c r="R34" s="221"/>
      <c r="S34" s="221"/>
      <c r="T34" s="222">
        <v>2.5999999999999999E-2</v>
      </c>
      <c r="U34" s="221">
        <f>ROUND(E34*T34,2)</f>
        <v>2.87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104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/>
      <c r="B35" s="218"/>
      <c r="C35" s="248" t="s">
        <v>131</v>
      </c>
      <c r="D35" s="223"/>
      <c r="E35" s="228">
        <v>46</v>
      </c>
      <c r="F35" s="230"/>
      <c r="G35" s="230"/>
      <c r="H35" s="230"/>
      <c r="I35" s="230"/>
      <c r="J35" s="230"/>
      <c r="K35" s="230"/>
      <c r="L35" s="230"/>
      <c r="M35" s="230"/>
      <c r="N35" s="221"/>
      <c r="O35" s="221"/>
      <c r="P35" s="221"/>
      <c r="Q35" s="221"/>
      <c r="R35" s="221"/>
      <c r="S35" s="221"/>
      <c r="T35" s="222"/>
      <c r="U35" s="221"/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111</v>
      </c>
      <c r="AF35" s="211">
        <v>0</v>
      </c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2"/>
      <c r="B36" s="218"/>
      <c r="C36" s="248" t="s">
        <v>132</v>
      </c>
      <c r="D36" s="223"/>
      <c r="E36" s="228">
        <v>22.8</v>
      </c>
      <c r="F36" s="230"/>
      <c r="G36" s="230"/>
      <c r="H36" s="230"/>
      <c r="I36" s="230"/>
      <c r="J36" s="230"/>
      <c r="K36" s="230"/>
      <c r="L36" s="230"/>
      <c r="M36" s="230"/>
      <c r="N36" s="221"/>
      <c r="O36" s="221"/>
      <c r="P36" s="221"/>
      <c r="Q36" s="221"/>
      <c r="R36" s="221"/>
      <c r="S36" s="221"/>
      <c r="T36" s="222"/>
      <c r="U36" s="221"/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111</v>
      </c>
      <c r="AF36" s="211">
        <v>0</v>
      </c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12"/>
      <c r="B37" s="218"/>
      <c r="C37" s="248" t="s">
        <v>142</v>
      </c>
      <c r="D37" s="223"/>
      <c r="E37" s="228">
        <v>21.5</v>
      </c>
      <c r="F37" s="230"/>
      <c r="G37" s="230"/>
      <c r="H37" s="230"/>
      <c r="I37" s="230"/>
      <c r="J37" s="230"/>
      <c r="K37" s="230"/>
      <c r="L37" s="230"/>
      <c r="M37" s="230"/>
      <c r="N37" s="221"/>
      <c r="O37" s="221"/>
      <c r="P37" s="221"/>
      <c r="Q37" s="221"/>
      <c r="R37" s="221"/>
      <c r="S37" s="221"/>
      <c r="T37" s="222"/>
      <c r="U37" s="221"/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111</v>
      </c>
      <c r="AF37" s="211">
        <v>0</v>
      </c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2"/>
      <c r="B38" s="218"/>
      <c r="C38" s="248" t="s">
        <v>143</v>
      </c>
      <c r="D38" s="223"/>
      <c r="E38" s="228">
        <v>20</v>
      </c>
      <c r="F38" s="230"/>
      <c r="G38" s="230"/>
      <c r="H38" s="230"/>
      <c r="I38" s="230"/>
      <c r="J38" s="230"/>
      <c r="K38" s="230"/>
      <c r="L38" s="230"/>
      <c r="M38" s="230"/>
      <c r="N38" s="221"/>
      <c r="O38" s="221"/>
      <c r="P38" s="221"/>
      <c r="Q38" s="221"/>
      <c r="R38" s="221"/>
      <c r="S38" s="221"/>
      <c r="T38" s="222"/>
      <c r="U38" s="221"/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111</v>
      </c>
      <c r="AF38" s="211">
        <v>0</v>
      </c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2.5" outlineLevel="1" x14ac:dyDescent="0.2">
      <c r="A39" s="212">
        <v>13</v>
      </c>
      <c r="B39" s="218" t="s">
        <v>144</v>
      </c>
      <c r="C39" s="247" t="s">
        <v>145</v>
      </c>
      <c r="D39" s="220" t="s">
        <v>103</v>
      </c>
      <c r="E39" s="227">
        <v>44.15</v>
      </c>
      <c r="F39" s="230">
        <v>242.5</v>
      </c>
      <c r="G39" s="230">
        <v>10706.38</v>
      </c>
      <c r="H39" s="230">
        <v>207.3</v>
      </c>
      <c r="I39" s="230">
        <f>ROUND(E39*H39,2)</f>
        <v>9152.2999999999993</v>
      </c>
      <c r="J39" s="230">
        <v>35.199999999999989</v>
      </c>
      <c r="K39" s="230">
        <f>ROUND(E39*J39,2)</f>
        <v>1554.08</v>
      </c>
      <c r="L39" s="230">
        <v>21</v>
      </c>
      <c r="M39" s="230">
        <f>G39*(1+L39/100)</f>
        <v>12954.719799999999</v>
      </c>
      <c r="N39" s="221">
        <v>0.441</v>
      </c>
      <c r="O39" s="221">
        <f>ROUND(E39*N39,5)</f>
        <v>19.47015</v>
      </c>
      <c r="P39" s="221">
        <v>0</v>
      </c>
      <c r="Q39" s="221">
        <f>ROUND(E39*P39,5)</f>
        <v>0</v>
      </c>
      <c r="R39" s="221"/>
      <c r="S39" s="221"/>
      <c r="T39" s="222">
        <v>2.9000000000000001E-2</v>
      </c>
      <c r="U39" s="221">
        <f>ROUND(E39*T39,2)</f>
        <v>1.28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104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/>
      <c r="B40" s="218"/>
      <c r="C40" s="248" t="s">
        <v>129</v>
      </c>
      <c r="D40" s="223"/>
      <c r="E40" s="228">
        <v>20</v>
      </c>
      <c r="F40" s="230"/>
      <c r="G40" s="230"/>
      <c r="H40" s="230"/>
      <c r="I40" s="230"/>
      <c r="J40" s="230"/>
      <c r="K40" s="230"/>
      <c r="L40" s="230"/>
      <c r="M40" s="230"/>
      <c r="N40" s="221"/>
      <c r="O40" s="221"/>
      <c r="P40" s="221"/>
      <c r="Q40" s="221"/>
      <c r="R40" s="221"/>
      <c r="S40" s="221"/>
      <c r="T40" s="222"/>
      <c r="U40" s="221"/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111</v>
      </c>
      <c r="AF40" s="211">
        <v>0</v>
      </c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/>
      <c r="B41" s="218"/>
      <c r="C41" s="248" t="s">
        <v>146</v>
      </c>
      <c r="D41" s="223"/>
      <c r="E41" s="228">
        <v>24.15</v>
      </c>
      <c r="F41" s="230"/>
      <c r="G41" s="230"/>
      <c r="H41" s="230"/>
      <c r="I41" s="230"/>
      <c r="J41" s="230"/>
      <c r="K41" s="230"/>
      <c r="L41" s="230"/>
      <c r="M41" s="230"/>
      <c r="N41" s="221"/>
      <c r="O41" s="221"/>
      <c r="P41" s="221"/>
      <c r="Q41" s="221"/>
      <c r="R41" s="221"/>
      <c r="S41" s="221"/>
      <c r="T41" s="222"/>
      <c r="U41" s="221"/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111</v>
      </c>
      <c r="AF41" s="211">
        <v>0</v>
      </c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2"/>
      <c r="B42" s="218"/>
      <c r="C42" s="248" t="s">
        <v>147</v>
      </c>
      <c r="D42" s="223"/>
      <c r="E42" s="228"/>
      <c r="F42" s="230"/>
      <c r="G42" s="230"/>
      <c r="H42" s="230"/>
      <c r="I42" s="230"/>
      <c r="J42" s="230"/>
      <c r="K42" s="230"/>
      <c r="L42" s="230"/>
      <c r="M42" s="230"/>
      <c r="N42" s="221"/>
      <c r="O42" s="221"/>
      <c r="P42" s="221"/>
      <c r="Q42" s="221"/>
      <c r="R42" s="221"/>
      <c r="S42" s="221"/>
      <c r="T42" s="222"/>
      <c r="U42" s="221"/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111</v>
      </c>
      <c r="AF42" s="211">
        <v>0</v>
      </c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12">
        <v>14</v>
      </c>
      <c r="B43" s="218" t="s">
        <v>148</v>
      </c>
      <c r="C43" s="247" t="s">
        <v>149</v>
      </c>
      <c r="D43" s="220" t="s">
        <v>103</v>
      </c>
      <c r="E43" s="227">
        <v>184</v>
      </c>
      <c r="F43" s="230">
        <v>45.9</v>
      </c>
      <c r="G43" s="230">
        <v>8445.6</v>
      </c>
      <c r="H43" s="230">
        <v>0</v>
      </c>
      <c r="I43" s="230">
        <f>ROUND(E43*H43,2)</f>
        <v>0</v>
      </c>
      <c r="J43" s="230">
        <v>45.9</v>
      </c>
      <c r="K43" s="230">
        <f>ROUND(E43*J43,2)</f>
        <v>8445.6</v>
      </c>
      <c r="L43" s="230">
        <v>21</v>
      </c>
      <c r="M43" s="230">
        <f>G43*(1+L43/100)</f>
        <v>10219.175999999999</v>
      </c>
      <c r="N43" s="221">
        <v>0</v>
      </c>
      <c r="O43" s="221">
        <f>ROUND(E43*N43,5)</f>
        <v>0</v>
      </c>
      <c r="P43" s="221">
        <v>0</v>
      </c>
      <c r="Q43" s="221">
        <f>ROUND(E43*P43,5)</f>
        <v>0</v>
      </c>
      <c r="R43" s="221"/>
      <c r="S43" s="221"/>
      <c r="T43" s="222">
        <v>9.0999999999999998E-2</v>
      </c>
      <c r="U43" s="221">
        <f>ROUND(E43*T43,2)</f>
        <v>16.739999999999998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104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2">
        <v>15</v>
      </c>
      <c r="B44" s="218" t="s">
        <v>150</v>
      </c>
      <c r="C44" s="247" t="s">
        <v>151</v>
      </c>
      <c r="D44" s="220" t="s">
        <v>103</v>
      </c>
      <c r="E44" s="227">
        <v>200</v>
      </c>
      <c r="F44" s="230">
        <v>28</v>
      </c>
      <c r="G44" s="230">
        <v>5600</v>
      </c>
      <c r="H44" s="230">
        <v>28</v>
      </c>
      <c r="I44" s="230">
        <f>ROUND(E44*H44,2)</f>
        <v>5600</v>
      </c>
      <c r="J44" s="230">
        <v>0</v>
      </c>
      <c r="K44" s="230">
        <f>ROUND(E44*J44,2)</f>
        <v>0</v>
      </c>
      <c r="L44" s="230">
        <v>21</v>
      </c>
      <c r="M44" s="230">
        <f>G44*(1+L44/100)</f>
        <v>6776</v>
      </c>
      <c r="N44" s="221">
        <v>2.9999999999999997E-4</v>
      </c>
      <c r="O44" s="221">
        <f>ROUND(E44*N44,5)</f>
        <v>0.06</v>
      </c>
      <c r="P44" s="221">
        <v>0</v>
      </c>
      <c r="Q44" s="221">
        <f>ROUND(E44*P44,5)</f>
        <v>0</v>
      </c>
      <c r="R44" s="221"/>
      <c r="S44" s="221"/>
      <c r="T44" s="222">
        <v>0</v>
      </c>
      <c r="U44" s="221">
        <f>ROUND(E44*T44,2)</f>
        <v>0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152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2">
        <v>16</v>
      </c>
      <c r="B45" s="218" t="s">
        <v>153</v>
      </c>
      <c r="C45" s="247" t="s">
        <v>154</v>
      </c>
      <c r="D45" s="220" t="s">
        <v>103</v>
      </c>
      <c r="E45" s="227">
        <v>18</v>
      </c>
      <c r="F45" s="230">
        <v>330</v>
      </c>
      <c r="G45" s="230">
        <v>5940</v>
      </c>
      <c r="H45" s="230">
        <v>53.55</v>
      </c>
      <c r="I45" s="230">
        <f>ROUND(E45*H45,2)</f>
        <v>963.9</v>
      </c>
      <c r="J45" s="230">
        <v>276.45</v>
      </c>
      <c r="K45" s="230">
        <f>ROUND(E45*J45,2)</f>
        <v>4976.1000000000004</v>
      </c>
      <c r="L45" s="230">
        <v>21</v>
      </c>
      <c r="M45" s="230">
        <f>G45*(1+L45/100)</f>
        <v>7187.4</v>
      </c>
      <c r="N45" s="221">
        <v>7.3899999999999993E-2</v>
      </c>
      <c r="O45" s="221">
        <f>ROUND(E45*N45,5)</f>
        <v>1.3302</v>
      </c>
      <c r="P45" s="221">
        <v>0</v>
      </c>
      <c r="Q45" s="221">
        <f>ROUND(E45*P45,5)</f>
        <v>0</v>
      </c>
      <c r="R45" s="221"/>
      <c r="S45" s="221"/>
      <c r="T45" s="222">
        <v>0.47799999999999998</v>
      </c>
      <c r="U45" s="221">
        <f>ROUND(E45*T45,2)</f>
        <v>8.6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104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12">
        <v>17</v>
      </c>
      <c r="B46" s="218" t="s">
        <v>155</v>
      </c>
      <c r="C46" s="247" t="s">
        <v>156</v>
      </c>
      <c r="D46" s="220" t="s">
        <v>103</v>
      </c>
      <c r="E46" s="227">
        <v>19</v>
      </c>
      <c r="F46" s="230">
        <v>524</v>
      </c>
      <c r="G46" s="230">
        <v>9956</v>
      </c>
      <c r="H46" s="230">
        <v>524</v>
      </c>
      <c r="I46" s="230">
        <f>ROUND(E46*H46,2)</f>
        <v>9956</v>
      </c>
      <c r="J46" s="230">
        <v>0</v>
      </c>
      <c r="K46" s="230">
        <f>ROUND(E46*J46,2)</f>
        <v>0</v>
      </c>
      <c r="L46" s="230">
        <v>21</v>
      </c>
      <c r="M46" s="230">
        <f>G46*(1+L46/100)</f>
        <v>12046.76</v>
      </c>
      <c r="N46" s="221">
        <v>0.17244999999999999</v>
      </c>
      <c r="O46" s="221">
        <f>ROUND(E46*N46,5)</f>
        <v>3.2765499999999999</v>
      </c>
      <c r="P46" s="221">
        <v>0</v>
      </c>
      <c r="Q46" s="221">
        <f>ROUND(E46*P46,5)</f>
        <v>0</v>
      </c>
      <c r="R46" s="221"/>
      <c r="S46" s="221"/>
      <c r="T46" s="222">
        <v>0</v>
      </c>
      <c r="U46" s="221">
        <f>ROUND(E46*T46,2)</f>
        <v>0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152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ht="22.5" outlineLevel="1" x14ac:dyDescent="0.2">
      <c r="A47" s="212">
        <v>18</v>
      </c>
      <c r="B47" s="218" t="s">
        <v>157</v>
      </c>
      <c r="C47" s="247" t="s">
        <v>158</v>
      </c>
      <c r="D47" s="220" t="s">
        <v>103</v>
      </c>
      <c r="E47" s="227">
        <v>13.5</v>
      </c>
      <c r="F47" s="230">
        <v>875</v>
      </c>
      <c r="G47" s="230">
        <v>11812.5</v>
      </c>
      <c r="H47" s="230">
        <v>669.76</v>
      </c>
      <c r="I47" s="230">
        <f>ROUND(E47*H47,2)</f>
        <v>9041.76</v>
      </c>
      <c r="J47" s="230">
        <v>205.24</v>
      </c>
      <c r="K47" s="230">
        <f>ROUND(E47*J47,2)</f>
        <v>2770.74</v>
      </c>
      <c r="L47" s="230">
        <v>21</v>
      </c>
      <c r="M47" s="230">
        <f>G47*(1+L47/100)</f>
        <v>14293.125</v>
      </c>
      <c r="N47" s="221">
        <v>0.27755999999999997</v>
      </c>
      <c r="O47" s="221">
        <f>ROUND(E47*N47,5)</f>
        <v>3.7470599999999998</v>
      </c>
      <c r="P47" s="221">
        <v>0</v>
      </c>
      <c r="Q47" s="221">
        <f>ROUND(E47*P47,5)</f>
        <v>0</v>
      </c>
      <c r="R47" s="221"/>
      <c r="S47" s="221"/>
      <c r="T47" s="222">
        <v>0.38800000000000001</v>
      </c>
      <c r="U47" s="221">
        <f>ROUND(E47*T47,2)</f>
        <v>5.24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104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12"/>
      <c r="B48" s="218"/>
      <c r="C48" s="248" t="s">
        <v>159</v>
      </c>
      <c r="D48" s="223"/>
      <c r="E48" s="228">
        <v>13.5</v>
      </c>
      <c r="F48" s="230"/>
      <c r="G48" s="230"/>
      <c r="H48" s="230"/>
      <c r="I48" s="230"/>
      <c r="J48" s="230"/>
      <c r="K48" s="230"/>
      <c r="L48" s="230"/>
      <c r="M48" s="230"/>
      <c r="N48" s="221"/>
      <c r="O48" s="221"/>
      <c r="P48" s="221"/>
      <c r="Q48" s="221"/>
      <c r="R48" s="221"/>
      <c r="S48" s="221"/>
      <c r="T48" s="222"/>
      <c r="U48" s="221"/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111</v>
      </c>
      <c r="AF48" s="211">
        <v>0</v>
      </c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ht="22.5" outlineLevel="1" x14ac:dyDescent="0.2">
      <c r="A49" s="212">
        <v>19</v>
      </c>
      <c r="B49" s="218" t="s">
        <v>160</v>
      </c>
      <c r="C49" s="247" t="s">
        <v>161</v>
      </c>
      <c r="D49" s="220" t="s">
        <v>103</v>
      </c>
      <c r="E49" s="227">
        <v>4.8</v>
      </c>
      <c r="F49" s="230">
        <v>421.5</v>
      </c>
      <c r="G49" s="230">
        <v>2023.2</v>
      </c>
      <c r="H49" s="230">
        <v>211.24</v>
      </c>
      <c r="I49" s="230">
        <f>ROUND(E49*H49,2)</f>
        <v>1013.95</v>
      </c>
      <c r="J49" s="230">
        <v>210.26</v>
      </c>
      <c r="K49" s="230">
        <f>ROUND(E49*J49,2)</f>
        <v>1009.25</v>
      </c>
      <c r="L49" s="230">
        <v>21</v>
      </c>
      <c r="M49" s="230">
        <f>G49*(1+L49/100)</f>
        <v>2448.0720000000001</v>
      </c>
      <c r="N49" s="221">
        <v>0.16847999999999999</v>
      </c>
      <c r="O49" s="221">
        <f>ROUND(E49*N49,5)</f>
        <v>0.80869999999999997</v>
      </c>
      <c r="P49" s="221">
        <v>0</v>
      </c>
      <c r="Q49" s="221">
        <f>ROUND(E49*P49,5)</f>
        <v>0</v>
      </c>
      <c r="R49" s="221"/>
      <c r="S49" s="221"/>
      <c r="T49" s="222">
        <v>0.38800000000000001</v>
      </c>
      <c r="U49" s="221">
        <f>ROUND(E49*T49,2)</f>
        <v>1.86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104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2"/>
      <c r="B50" s="218"/>
      <c r="C50" s="248" t="s">
        <v>162</v>
      </c>
      <c r="D50" s="223"/>
      <c r="E50" s="228">
        <v>4.8</v>
      </c>
      <c r="F50" s="230"/>
      <c r="G50" s="230"/>
      <c r="H50" s="230"/>
      <c r="I50" s="230"/>
      <c r="J50" s="230"/>
      <c r="K50" s="230"/>
      <c r="L50" s="230"/>
      <c r="M50" s="230"/>
      <c r="N50" s="221"/>
      <c r="O50" s="221"/>
      <c r="P50" s="221"/>
      <c r="Q50" s="221"/>
      <c r="R50" s="221"/>
      <c r="S50" s="221"/>
      <c r="T50" s="222"/>
      <c r="U50" s="221"/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111</v>
      </c>
      <c r="AF50" s="211">
        <v>0</v>
      </c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2">
        <v>20</v>
      </c>
      <c r="B51" s="218" t="s">
        <v>163</v>
      </c>
      <c r="C51" s="247" t="s">
        <v>164</v>
      </c>
      <c r="D51" s="220" t="s">
        <v>165</v>
      </c>
      <c r="E51" s="227">
        <v>42</v>
      </c>
      <c r="F51" s="230">
        <v>126</v>
      </c>
      <c r="G51" s="230">
        <v>5292</v>
      </c>
      <c r="H51" s="230">
        <v>88.14</v>
      </c>
      <c r="I51" s="230">
        <f>ROUND(E51*H51,2)</f>
        <v>3701.88</v>
      </c>
      <c r="J51" s="230">
        <v>37.86</v>
      </c>
      <c r="K51" s="230">
        <f>ROUND(E51*J51,2)</f>
        <v>1590.12</v>
      </c>
      <c r="L51" s="230">
        <v>21</v>
      </c>
      <c r="M51" s="230">
        <f>G51*(1+L51/100)</f>
        <v>6403.32</v>
      </c>
      <c r="N51" s="221">
        <v>2.4E-2</v>
      </c>
      <c r="O51" s="221">
        <f>ROUND(E51*N51,5)</f>
        <v>1.008</v>
      </c>
      <c r="P51" s="221">
        <v>0</v>
      </c>
      <c r="Q51" s="221">
        <f>ROUND(E51*P51,5)</f>
        <v>0</v>
      </c>
      <c r="R51" s="221"/>
      <c r="S51" s="221"/>
      <c r="T51" s="222">
        <v>0</v>
      </c>
      <c r="U51" s="221">
        <f>ROUND(E51*T51,2)</f>
        <v>0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152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2"/>
      <c r="B52" s="218"/>
      <c r="C52" s="248" t="s">
        <v>166</v>
      </c>
      <c r="D52" s="223"/>
      <c r="E52" s="228">
        <v>42</v>
      </c>
      <c r="F52" s="230"/>
      <c r="G52" s="230"/>
      <c r="H52" s="230"/>
      <c r="I52" s="230"/>
      <c r="J52" s="230"/>
      <c r="K52" s="230"/>
      <c r="L52" s="230"/>
      <c r="M52" s="230"/>
      <c r="N52" s="221"/>
      <c r="O52" s="221"/>
      <c r="P52" s="221"/>
      <c r="Q52" s="221"/>
      <c r="R52" s="221"/>
      <c r="S52" s="221"/>
      <c r="T52" s="222"/>
      <c r="U52" s="221"/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111</v>
      </c>
      <c r="AF52" s="211">
        <v>0</v>
      </c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12">
        <v>21</v>
      </c>
      <c r="B53" s="218" t="s">
        <v>167</v>
      </c>
      <c r="C53" s="247" t="s">
        <v>168</v>
      </c>
      <c r="D53" s="220" t="s">
        <v>169</v>
      </c>
      <c r="E53" s="227">
        <v>37.5</v>
      </c>
      <c r="F53" s="230">
        <v>1807</v>
      </c>
      <c r="G53" s="230">
        <v>67762.5</v>
      </c>
      <c r="H53" s="230">
        <v>124.32</v>
      </c>
      <c r="I53" s="230">
        <f>ROUND(E53*H53,2)</f>
        <v>4662</v>
      </c>
      <c r="J53" s="230">
        <v>1682.68</v>
      </c>
      <c r="K53" s="230">
        <f>ROUND(E53*J53,2)</f>
        <v>63100.5</v>
      </c>
      <c r="L53" s="230">
        <v>21</v>
      </c>
      <c r="M53" s="230">
        <f>G53*(1+L53/100)</f>
        <v>81992.625</v>
      </c>
      <c r="N53" s="221">
        <v>0.15</v>
      </c>
      <c r="O53" s="221">
        <f>ROUND(E53*N53,5)</f>
        <v>5.625</v>
      </c>
      <c r="P53" s="221">
        <v>0</v>
      </c>
      <c r="Q53" s="221">
        <f>ROUND(E53*P53,5)</f>
        <v>0</v>
      </c>
      <c r="R53" s="221"/>
      <c r="S53" s="221"/>
      <c r="T53" s="222">
        <v>1.2170000000000001</v>
      </c>
      <c r="U53" s="221">
        <f>ROUND(E53*T53,2)</f>
        <v>45.64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104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2"/>
      <c r="B54" s="218"/>
      <c r="C54" s="248" t="s">
        <v>170</v>
      </c>
      <c r="D54" s="223"/>
      <c r="E54" s="228">
        <v>37.5</v>
      </c>
      <c r="F54" s="230"/>
      <c r="G54" s="230"/>
      <c r="H54" s="230"/>
      <c r="I54" s="230"/>
      <c r="J54" s="230"/>
      <c r="K54" s="230"/>
      <c r="L54" s="230"/>
      <c r="M54" s="230"/>
      <c r="N54" s="221"/>
      <c r="O54" s="221"/>
      <c r="P54" s="221"/>
      <c r="Q54" s="221"/>
      <c r="R54" s="221"/>
      <c r="S54" s="221"/>
      <c r="T54" s="222"/>
      <c r="U54" s="221"/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111</v>
      </c>
      <c r="AF54" s="211">
        <v>0</v>
      </c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2">
        <v>22</v>
      </c>
      <c r="B55" s="218" t="s">
        <v>171</v>
      </c>
      <c r="C55" s="247" t="s">
        <v>172</v>
      </c>
      <c r="D55" s="220" t="s">
        <v>109</v>
      </c>
      <c r="E55" s="227">
        <v>6.8928750000000001</v>
      </c>
      <c r="F55" s="230">
        <v>3690</v>
      </c>
      <c r="G55" s="230">
        <v>25434.71</v>
      </c>
      <c r="H55" s="230">
        <v>2963.08</v>
      </c>
      <c r="I55" s="230">
        <f>ROUND(E55*H55,2)</f>
        <v>20424.14</v>
      </c>
      <c r="J55" s="230">
        <v>726.92000000000007</v>
      </c>
      <c r="K55" s="230">
        <f>ROUND(E55*J55,2)</f>
        <v>5010.57</v>
      </c>
      <c r="L55" s="230">
        <v>21</v>
      </c>
      <c r="M55" s="230">
        <f>G55*(1+L55/100)</f>
        <v>30775.999099999997</v>
      </c>
      <c r="N55" s="221">
        <v>2.5249999999999999</v>
      </c>
      <c r="O55" s="221">
        <f>ROUND(E55*N55,5)</f>
        <v>17.404509999999998</v>
      </c>
      <c r="P55" s="221">
        <v>0</v>
      </c>
      <c r="Q55" s="221">
        <f>ROUND(E55*P55,5)</f>
        <v>0</v>
      </c>
      <c r="R55" s="221"/>
      <c r="S55" s="221"/>
      <c r="T55" s="222">
        <v>1.4419999999999999</v>
      </c>
      <c r="U55" s="221">
        <f>ROUND(E55*T55,2)</f>
        <v>9.94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104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2"/>
      <c r="B56" s="218"/>
      <c r="C56" s="248" t="s">
        <v>173</v>
      </c>
      <c r="D56" s="223"/>
      <c r="E56" s="228">
        <v>2.2275</v>
      </c>
      <c r="F56" s="230"/>
      <c r="G56" s="230"/>
      <c r="H56" s="230"/>
      <c r="I56" s="230"/>
      <c r="J56" s="230"/>
      <c r="K56" s="230"/>
      <c r="L56" s="230"/>
      <c r="M56" s="230"/>
      <c r="N56" s="221"/>
      <c r="O56" s="221"/>
      <c r="P56" s="221"/>
      <c r="Q56" s="221"/>
      <c r="R56" s="221"/>
      <c r="S56" s="221"/>
      <c r="T56" s="222"/>
      <c r="U56" s="221"/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111</v>
      </c>
      <c r="AF56" s="211">
        <v>0</v>
      </c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2"/>
      <c r="B57" s="218"/>
      <c r="C57" s="248" t="s">
        <v>174</v>
      </c>
      <c r="D57" s="223"/>
      <c r="E57" s="228">
        <v>1.056</v>
      </c>
      <c r="F57" s="230"/>
      <c r="G57" s="230"/>
      <c r="H57" s="230"/>
      <c r="I57" s="230"/>
      <c r="J57" s="230"/>
      <c r="K57" s="230"/>
      <c r="L57" s="230"/>
      <c r="M57" s="230"/>
      <c r="N57" s="221"/>
      <c r="O57" s="221"/>
      <c r="P57" s="221"/>
      <c r="Q57" s="221"/>
      <c r="R57" s="221"/>
      <c r="S57" s="221"/>
      <c r="T57" s="222"/>
      <c r="U57" s="221"/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111</v>
      </c>
      <c r="AF57" s="211">
        <v>0</v>
      </c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ht="22.5" outlineLevel="1" x14ac:dyDescent="0.2">
      <c r="A58" s="212"/>
      <c r="B58" s="218"/>
      <c r="C58" s="248" t="s">
        <v>175</v>
      </c>
      <c r="D58" s="223"/>
      <c r="E58" s="228">
        <v>3.609375</v>
      </c>
      <c r="F58" s="230"/>
      <c r="G58" s="230"/>
      <c r="H58" s="230"/>
      <c r="I58" s="230"/>
      <c r="J58" s="230"/>
      <c r="K58" s="230"/>
      <c r="L58" s="230"/>
      <c r="M58" s="230"/>
      <c r="N58" s="221"/>
      <c r="O58" s="221"/>
      <c r="P58" s="221"/>
      <c r="Q58" s="221"/>
      <c r="R58" s="221"/>
      <c r="S58" s="221"/>
      <c r="T58" s="222"/>
      <c r="U58" s="221"/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111</v>
      </c>
      <c r="AF58" s="211">
        <v>0</v>
      </c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x14ac:dyDescent="0.2">
      <c r="A59" s="213" t="s">
        <v>99</v>
      </c>
      <c r="B59" s="219" t="s">
        <v>62</v>
      </c>
      <c r="C59" s="249" t="s">
        <v>63</v>
      </c>
      <c r="D59" s="224"/>
      <c r="E59" s="229"/>
      <c r="F59" s="231"/>
      <c r="G59" s="231">
        <f>SUMIF(AE60:AE67,"&lt;&gt;NOR",G60:G67)</f>
        <v>49802.1</v>
      </c>
      <c r="H59" s="231"/>
      <c r="I59" s="231">
        <f>SUM(I60:I67)</f>
        <v>34183.31</v>
      </c>
      <c r="J59" s="231"/>
      <c r="K59" s="231">
        <f>SUM(K60:K67)</f>
        <v>15618.76</v>
      </c>
      <c r="L59" s="231"/>
      <c r="M59" s="231">
        <f>SUM(M60:M67)</f>
        <v>60260.540999999997</v>
      </c>
      <c r="N59" s="225"/>
      <c r="O59" s="225">
        <f>SUM(O60:O67)</f>
        <v>18.647090000000002</v>
      </c>
      <c r="P59" s="225"/>
      <c r="Q59" s="225">
        <f>SUM(Q60:Q67)</f>
        <v>0</v>
      </c>
      <c r="R59" s="225"/>
      <c r="S59" s="225"/>
      <c r="T59" s="226"/>
      <c r="U59" s="225">
        <f>SUM(U60:U67)</f>
        <v>30.729999999999997</v>
      </c>
      <c r="AE59" t="s">
        <v>100</v>
      </c>
    </row>
    <row r="60" spans="1:60" outlineLevel="1" x14ac:dyDescent="0.2">
      <c r="A60" s="212">
        <v>23</v>
      </c>
      <c r="B60" s="218" t="s">
        <v>176</v>
      </c>
      <c r="C60" s="247" t="s">
        <v>177</v>
      </c>
      <c r="D60" s="220" t="s">
        <v>109</v>
      </c>
      <c r="E60" s="227">
        <v>7.2450000000000001</v>
      </c>
      <c r="F60" s="230">
        <v>4845</v>
      </c>
      <c r="G60" s="230">
        <v>35102.03</v>
      </c>
      <c r="H60" s="230">
        <v>3749.77</v>
      </c>
      <c r="I60" s="230">
        <f>ROUND(E60*H60,2)</f>
        <v>27167.08</v>
      </c>
      <c r="J60" s="230">
        <v>1095.23</v>
      </c>
      <c r="K60" s="230">
        <f>ROUND(E60*J60,2)</f>
        <v>7934.94</v>
      </c>
      <c r="L60" s="230">
        <v>21</v>
      </c>
      <c r="M60" s="230">
        <f>G60*(1+L60/100)</f>
        <v>42473.456299999998</v>
      </c>
      <c r="N60" s="221">
        <v>2.5249999999999999</v>
      </c>
      <c r="O60" s="221">
        <f>ROUND(E60*N60,5)</f>
        <v>18.29363</v>
      </c>
      <c r="P60" s="221">
        <v>0</v>
      </c>
      <c r="Q60" s="221">
        <f>ROUND(E60*P60,5)</f>
        <v>0</v>
      </c>
      <c r="R60" s="221"/>
      <c r="S60" s="221"/>
      <c r="T60" s="222">
        <v>2.3170000000000002</v>
      </c>
      <c r="U60" s="221">
        <f>ROUND(E60*T60,2)</f>
        <v>16.79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104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2"/>
      <c r="B61" s="218"/>
      <c r="C61" s="248" t="s">
        <v>178</v>
      </c>
      <c r="D61" s="223"/>
      <c r="E61" s="228">
        <v>7.2450000000000001</v>
      </c>
      <c r="F61" s="230"/>
      <c r="G61" s="230"/>
      <c r="H61" s="230"/>
      <c r="I61" s="230"/>
      <c r="J61" s="230"/>
      <c r="K61" s="230"/>
      <c r="L61" s="230"/>
      <c r="M61" s="230"/>
      <c r="N61" s="221"/>
      <c r="O61" s="221"/>
      <c r="P61" s="221"/>
      <c r="Q61" s="221"/>
      <c r="R61" s="221"/>
      <c r="S61" s="221"/>
      <c r="T61" s="222"/>
      <c r="U61" s="221"/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111</v>
      </c>
      <c r="AF61" s="211">
        <v>0</v>
      </c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ht="22.5" outlineLevel="1" x14ac:dyDescent="0.2">
      <c r="A62" s="212">
        <v>24</v>
      </c>
      <c r="B62" s="218" t="s">
        <v>179</v>
      </c>
      <c r="C62" s="247" t="s">
        <v>180</v>
      </c>
      <c r="D62" s="220" t="s">
        <v>109</v>
      </c>
      <c r="E62" s="227">
        <v>7.2450000000000001</v>
      </c>
      <c r="F62" s="230">
        <v>823</v>
      </c>
      <c r="G62" s="230">
        <v>5962.64</v>
      </c>
      <c r="H62" s="230">
        <v>89.36</v>
      </c>
      <c r="I62" s="230">
        <f>ROUND(E62*H62,2)</f>
        <v>647.41</v>
      </c>
      <c r="J62" s="230">
        <v>733.64</v>
      </c>
      <c r="K62" s="230">
        <f>ROUND(E62*J62,2)</f>
        <v>5315.22</v>
      </c>
      <c r="L62" s="230">
        <v>21</v>
      </c>
      <c r="M62" s="230">
        <f>G62*(1+L62/100)</f>
        <v>7214.7943999999998</v>
      </c>
      <c r="N62" s="221">
        <v>0.02</v>
      </c>
      <c r="O62" s="221">
        <f>ROUND(E62*N62,5)</f>
        <v>0.1449</v>
      </c>
      <c r="P62" s="221">
        <v>0</v>
      </c>
      <c r="Q62" s="221">
        <f>ROUND(E62*P62,5)</f>
        <v>0</v>
      </c>
      <c r="R62" s="221"/>
      <c r="S62" s="221"/>
      <c r="T62" s="222">
        <v>1.35</v>
      </c>
      <c r="U62" s="221">
        <f>ROUND(E62*T62,2)</f>
        <v>9.7799999999999994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104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ht="22.5" outlineLevel="1" x14ac:dyDescent="0.2">
      <c r="A63" s="212">
        <v>25</v>
      </c>
      <c r="B63" s="218" t="s">
        <v>181</v>
      </c>
      <c r="C63" s="247" t="s">
        <v>182</v>
      </c>
      <c r="D63" s="220" t="s">
        <v>183</v>
      </c>
      <c r="E63" s="227">
        <v>0.18479999999999999</v>
      </c>
      <c r="F63" s="230">
        <v>38860</v>
      </c>
      <c r="G63" s="230">
        <v>7181.33</v>
      </c>
      <c r="H63" s="230">
        <v>30482.49</v>
      </c>
      <c r="I63" s="230">
        <f>ROUND(E63*H63,2)</f>
        <v>5633.16</v>
      </c>
      <c r="J63" s="230">
        <v>8377.5099999999984</v>
      </c>
      <c r="K63" s="230">
        <f>ROUND(E63*J63,2)</f>
        <v>1548.16</v>
      </c>
      <c r="L63" s="230">
        <v>21</v>
      </c>
      <c r="M63" s="230">
        <f>G63*(1+L63/100)</f>
        <v>8689.4092999999993</v>
      </c>
      <c r="N63" s="221">
        <v>1.0662499999999999</v>
      </c>
      <c r="O63" s="221">
        <f>ROUND(E63*N63,5)</f>
        <v>0.19703999999999999</v>
      </c>
      <c r="P63" s="221">
        <v>0</v>
      </c>
      <c r="Q63" s="221">
        <f>ROUND(E63*P63,5)</f>
        <v>0</v>
      </c>
      <c r="R63" s="221"/>
      <c r="S63" s="221"/>
      <c r="T63" s="222">
        <v>15.231</v>
      </c>
      <c r="U63" s="221">
        <f>ROUND(E63*T63,2)</f>
        <v>2.81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104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12"/>
      <c r="B64" s="218"/>
      <c r="C64" s="248" t="s">
        <v>184</v>
      </c>
      <c r="D64" s="223"/>
      <c r="E64" s="228">
        <v>0.18479999999999999</v>
      </c>
      <c r="F64" s="230"/>
      <c r="G64" s="230"/>
      <c r="H64" s="230"/>
      <c r="I64" s="230"/>
      <c r="J64" s="230"/>
      <c r="K64" s="230"/>
      <c r="L64" s="230"/>
      <c r="M64" s="230"/>
      <c r="N64" s="221"/>
      <c r="O64" s="221"/>
      <c r="P64" s="221"/>
      <c r="Q64" s="221"/>
      <c r="R64" s="221"/>
      <c r="S64" s="221"/>
      <c r="T64" s="222"/>
      <c r="U64" s="221"/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111</v>
      </c>
      <c r="AF64" s="211">
        <v>0</v>
      </c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12">
        <v>26</v>
      </c>
      <c r="B65" s="218" t="s">
        <v>185</v>
      </c>
      <c r="C65" s="247" t="s">
        <v>186</v>
      </c>
      <c r="D65" s="220" t="s">
        <v>169</v>
      </c>
      <c r="E65" s="227">
        <v>9</v>
      </c>
      <c r="F65" s="230">
        <v>114.5</v>
      </c>
      <c r="G65" s="230">
        <v>1030.5</v>
      </c>
      <c r="H65" s="230">
        <v>65.010000000000005</v>
      </c>
      <c r="I65" s="230">
        <f>ROUND(E65*H65,2)</f>
        <v>585.09</v>
      </c>
      <c r="J65" s="230">
        <v>49.489999999999995</v>
      </c>
      <c r="K65" s="230">
        <f>ROUND(E65*J65,2)</f>
        <v>445.41</v>
      </c>
      <c r="L65" s="230">
        <v>21</v>
      </c>
      <c r="M65" s="230">
        <f>G65*(1+L65/100)</f>
        <v>1246.905</v>
      </c>
      <c r="N65" s="221">
        <v>0</v>
      </c>
      <c r="O65" s="221">
        <f>ROUND(E65*N65,5)</f>
        <v>0</v>
      </c>
      <c r="P65" s="221">
        <v>0</v>
      </c>
      <c r="Q65" s="221">
        <f>ROUND(E65*P65,5)</f>
        <v>0</v>
      </c>
      <c r="R65" s="221"/>
      <c r="S65" s="221"/>
      <c r="T65" s="222">
        <v>5.8000000000000003E-2</v>
      </c>
      <c r="U65" s="221">
        <f>ROUND(E65*T65,2)</f>
        <v>0.52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104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12"/>
      <c r="B66" s="218"/>
      <c r="C66" s="248" t="s">
        <v>187</v>
      </c>
      <c r="D66" s="223"/>
      <c r="E66" s="228">
        <v>9</v>
      </c>
      <c r="F66" s="230"/>
      <c r="G66" s="230"/>
      <c r="H66" s="230"/>
      <c r="I66" s="230"/>
      <c r="J66" s="230"/>
      <c r="K66" s="230"/>
      <c r="L66" s="230"/>
      <c r="M66" s="230"/>
      <c r="N66" s="221"/>
      <c r="O66" s="221"/>
      <c r="P66" s="221"/>
      <c r="Q66" s="221"/>
      <c r="R66" s="221"/>
      <c r="S66" s="221"/>
      <c r="T66" s="222"/>
      <c r="U66" s="221"/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111</v>
      </c>
      <c r="AF66" s="211">
        <v>0</v>
      </c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ht="22.5" outlineLevel="1" x14ac:dyDescent="0.2">
      <c r="A67" s="212">
        <v>27</v>
      </c>
      <c r="B67" s="218" t="s">
        <v>188</v>
      </c>
      <c r="C67" s="247" t="s">
        <v>189</v>
      </c>
      <c r="D67" s="220" t="s">
        <v>169</v>
      </c>
      <c r="E67" s="227">
        <v>9</v>
      </c>
      <c r="F67" s="230">
        <v>58.4</v>
      </c>
      <c r="G67" s="230">
        <v>525.6</v>
      </c>
      <c r="H67" s="230">
        <v>16.73</v>
      </c>
      <c r="I67" s="230">
        <f>ROUND(E67*H67,2)</f>
        <v>150.57</v>
      </c>
      <c r="J67" s="230">
        <v>41.67</v>
      </c>
      <c r="K67" s="230">
        <f>ROUND(E67*J67,2)</f>
        <v>375.03</v>
      </c>
      <c r="L67" s="230">
        <v>21</v>
      </c>
      <c r="M67" s="230">
        <f>G67*(1+L67/100)</f>
        <v>635.976</v>
      </c>
      <c r="N67" s="221">
        <v>1.2800000000000001E-3</v>
      </c>
      <c r="O67" s="221">
        <f>ROUND(E67*N67,5)</f>
        <v>1.1520000000000001E-2</v>
      </c>
      <c r="P67" s="221">
        <v>0</v>
      </c>
      <c r="Q67" s="221">
        <f>ROUND(E67*P67,5)</f>
        <v>0</v>
      </c>
      <c r="R67" s="221"/>
      <c r="S67" s="221"/>
      <c r="T67" s="222">
        <v>9.1999999999999998E-2</v>
      </c>
      <c r="U67" s="221">
        <f>ROUND(E67*T67,2)</f>
        <v>0.83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104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x14ac:dyDescent="0.2">
      <c r="A68" s="213" t="s">
        <v>99</v>
      </c>
      <c r="B68" s="219" t="s">
        <v>64</v>
      </c>
      <c r="C68" s="249" t="s">
        <v>65</v>
      </c>
      <c r="D68" s="224"/>
      <c r="E68" s="229"/>
      <c r="F68" s="231"/>
      <c r="G68" s="231">
        <f>SUMIF(AE69:AE70,"&lt;&gt;NOR",G69:G70)</f>
        <v>17064</v>
      </c>
      <c r="H68" s="231"/>
      <c r="I68" s="231">
        <f>SUM(I69:I70)</f>
        <v>11834.099999999999</v>
      </c>
      <c r="J68" s="231"/>
      <c r="K68" s="231">
        <f>SUM(K69:K70)</f>
        <v>5229.8999999999996</v>
      </c>
      <c r="L68" s="231"/>
      <c r="M68" s="231">
        <f>SUM(M69:M70)</f>
        <v>20647.439999999999</v>
      </c>
      <c r="N68" s="225"/>
      <c r="O68" s="225">
        <f>SUM(O69:O70)</f>
        <v>5.5582200000000004</v>
      </c>
      <c r="P68" s="225"/>
      <c r="Q68" s="225">
        <f>SUM(Q69:Q70)</f>
        <v>0</v>
      </c>
      <c r="R68" s="225"/>
      <c r="S68" s="225"/>
      <c r="T68" s="226"/>
      <c r="U68" s="225">
        <f>SUM(U69:U70)</f>
        <v>9.58</v>
      </c>
      <c r="AE68" t="s">
        <v>100</v>
      </c>
    </row>
    <row r="69" spans="1:60" ht="22.5" outlineLevel="1" x14ac:dyDescent="0.2">
      <c r="A69" s="212">
        <v>28</v>
      </c>
      <c r="B69" s="218" t="s">
        <v>190</v>
      </c>
      <c r="C69" s="247" t="s">
        <v>191</v>
      </c>
      <c r="D69" s="220" t="s">
        <v>169</v>
      </c>
      <c r="E69" s="227">
        <v>18</v>
      </c>
      <c r="F69" s="230">
        <v>515</v>
      </c>
      <c r="G69" s="230">
        <v>9270</v>
      </c>
      <c r="H69" s="230">
        <v>365.68</v>
      </c>
      <c r="I69" s="230">
        <f>ROUND(E69*H69,2)</f>
        <v>6582.24</v>
      </c>
      <c r="J69" s="230">
        <v>149.32</v>
      </c>
      <c r="K69" s="230">
        <f>ROUND(E69*J69,2)</f>
        <v>2687.76</v>
      </c>
      <c r="L69" s="230">
        <v>21</v>
      </c>
      <c r="M69" s="230">
        <f>G69*(1+L69/100)</f>
        <v>11216.699999999999</v>
      </c>
      <c r="N69" s="221">
        <v>0.19520000000000001</v>
      </c>
      <c r="O69" s="221">
        <f>ROUND(E69*N69,5)</f>
        <v>3.5135999999999998</v>
      </c>
      <c r="P69" s="221">
        <v>0</v>
      </c>
      <c r="Q69" s="221">
        <f>ROUND(E69*P69,5)</f>
        <v>0</v>
      </c>
      <c r="R69" s="221"/>
      <c r="S69" s="221"/>
      <c r="T69" s="222">
        <v>0.27200000000000002</v>
      </c>
      <c r="U69" s="221">
        <f>ROUND(E69*T69,2)</f>
        <v>4.9000000000000004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104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ht="22.5" outlineLevel="1" x14ac:dyDescent="0.2">
      <c r="A70" s="212">
        <v>29</v>
      </c>
      <c r="B70" s="218" t="s">
        <v>192</v>
      </c>
      <c r="C70" s="247" t="s">
        <v>193</v>
      </c>
      <c r="D70" s="220" t="s">
        <v>169</v>
      </c>
      <c r="E70" s="227">
        <v>18</v>
      </c>
      <c r="F70" s="230">
        <v>433</v>
      </c>
      <c r="G70" s="230">
        <v>7794</v>
      </c>
      <c r="H70" s="230">
        <v>291.77</v>
      </c>
      <c r="I70" s="230">
        <f>ROUND(E70*H70,2)</f>
        <v>5251.86</v>
      </c>
      <c r="J70" s="230">
        <v>141.23000000000002</v>
      </c>
      <c r="K70" s="230">
        <f>ROUND(E70*J70,2)</f>
        <v>2542.14</v>
      </c>
      <c r="L70" s="230">
        <v>21</v>
      </c>
      <c r="M70" s="230">
        <f>G70*(1+L70/100)</f>
        <v>9430.74</v>
      </c>
      <c r="N70" s="221">
        <v>0.11359</v>
      </c>
      <c r="O70" s="221">
        <f>ROUND(E70*N70,5)</f>
        <v>2.0446200000000001</v>
      </c>
      <c r="P70" s="221">
        <v>0</v>
      </c>
      <c r="Q70" s="221">
        <f>ROUND(E70*P70,5)</f>
        <v>0</v>
      </c>
      <c r="R70" s="221"/>
      <c r="S70" s="221"/>
      <c r="T70" s="222">
        <v>0.26</v>
      </c>
      <c r="U70" s="221">
        <f>ROUND(E70*T70,2)</f>
        <v>4.68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104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x14ac:dyDescent="0.2">
      <c r="A71" s="213" t="s">
        <v>99</v>
      </c>
      <c r="B71" s="219" t="s">
        <v>66</v>
      </c>
      <c r="C71" s="249" t="s">
        <v>67</v>
      </c>
      <c r="D71" s="224"/>
      <c r="E71" s="229"/>
      <c r="F71" s="231"/>
      <c r="G71" s="231">
        <f>SUMIF(AE72:AE84,"&lt;&gt;NOR",G72:G84)</f>
        <v>103003.21</v>
      </c>
      <c r="H71" s="231"/>
      <c r="I71" s="231">
        <f>SUM(I72:I84)</f>
        <v>0</v>
      </c>
      <c r="J71" s="231"/>
      <c r="K71" s="231">
        <f>SUM(K72:K84)</f>
        <v>103003.21</v>
      </c>
      <c r="L71" s="231"/>
      <c r="M71" s="231">
        <f>SUM(M72:M84)</f>
        <v>124633.8841</v>
      </c>
      <c r="N71" s="225"/>
      <c r="O71" s="225">
        <f>SUM(O72:O84)</f>
        <v>0</v>
      </c>
      <c r="P71" s="225"/>
      <c r="Q71" s="225">
        <f>SUM(Q72:Q84)</f>
        <v>53.521240000000006</v>
      </c>
      <c r="R71" s="225"/>
      <c r="S71" s="225"/>
      <c r="T71" s="226"/>
      <c r="U71" s="225">
        <f>SUM(U72:U84)</f>
        <v>160.29999999999998</v>
      </c>
      <c r="AE71" t="s">
        <v>100</v>
      </c>
    </row>
    <row r="72" spans="1:60" outlineLevel="1" x14ac:dyDescent="0.2">
      <c r="A72" s="212">
        <v>30</v>
      </c>
      <c r="B72" s="218" t="s">
        <v>194</v>
      </c>
      <c r="C72" s="247" t="s">
        <v>195</v>
      </c>
      <c r="D72" s="220" t="s">
        <v>169</v>
      </c>
      <c r="E72" s="227">
        <v>12</v>
      </c>
      <c r="F72" s="230">
        <v>104.5</v>
      </c>
      <c r="G72" s="230">
        <v>1254</v>
      </c>
      <c r="H72" s="230">
        <v>0</v>
      </c>
      <c r="I72" s="230">
        <f>ROUND(E72*H72,2)</f>
        <v>0</v>
      </c>
      <c r="J72" s="230">
        <v>104.5</v>
      </c>
      <c r="K72" s="230">
        <f>ROUND(E72*J72,2)</f>
        <v>1254</v>
      </c>
      <c r="L72" s="230">
        <v>21</v>
      </c>
      <c r="M72" s="230">
        <f>G72*(1+L72/100)</f>
        <v>1517.34</v>
      </c>
      <c r="N72" s="221">
        <v>0</v>
      </c>
      <c r="O72" s="221">
        <f>ROUND(E72*N72,5)</f>
        <v>0</v>
      </c>
      <c r="P72" s="221">
        <v>0.27</v>
      </c>
      <c r="Q72" s="221">
        <f>ROUND(E72*P72,5)</f>
        <v>3.24</v>
      </c>
      <c r="R72" s="221"/>
      <c r="S72" s="221"/>
      <c r="T72" s="222">
        <v>0.123</v>
      </c>
      <c r="U72" s="221">
        <f>ROUND(E72*T72,2)</f>
        <v>1.48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104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ht="22.5" outlineLevel="1" x14ac:dyDescent="0.2">
      <c r="A73" s="212">
        <v>31</v>
      </c>
      <c r="B73" s="218" t="s">
        <v>196</v>
      </c>
      <c r="C73" s="247" t="s">
        <v>197</v>
      </c>
      <c r="D73" s="220" t="s">
        <v>103</v>
      </c>
      <c r="E73" s="227">
        <v>2.4</v>
      </c>
      <c r="F73" s="230">
        <v>483.5</v>
      </c>
      <c r="G73" s="230">
        <v>1160.4000000000001</v>
      </c>
      <c r="H73" s="230">
        <v>0</v>
      </c>
      <c r="I73" s="230">
        <f>ROUND(E73*H73,2)</f>
        <v>0</v>
      </c>
      <c r="J73" s="230">
        <v>483.5</v>
      </c>
      <c r="K73" s="230">
        <f>ROUND(E73*J73,2)</f>
        <v>1160.4000000000001</v>
      </c>
      <c r="L73" s="230">
        <v>21</v>
      </c>
      <c r="M73" s="230">
        <f>G73*(1+L73/100)</f>
        <v>1404.0840000000001</v>
      </c>
      <c r="N73" s="221">
        <v>0</v>
      </c>
      <c r="O73" s="221">
        <f>ROUND(E73*N73,5)</f>
        <v>0</v>
      </c>
      <c r="P73" s="221">
        <v>0.58599999999999997</v>
      </c>
      <c r="Q73" s="221">
        <f>ROUND(E73*P73,5)</f>
        <v>1.4064000000000001</v>
      </c>
      <c r="R73" s="221"/>
      <c r="S73" s="221"/>
      <c r="T73" s="222">
        <v>0.81100000000000005</v>
      </c>
      <c r="U73" s="221">
        <f>ROUND(E73*T73,2)</f>
        <v>1.95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104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12"/>
      <c r="B74" s="218"/>
      <c r="C74" s="248" t="s">
        <v>198</v>
      </c>
      <c r="D74" s="223"/>
      <c r="E74" s="228">
        <v>2.4</v>
      </c>
      <c r="F74" s="230"/>
      <c r="G74" s="230"/>
      <c r="H74" s="230"/>
      <c r="I74" s="230"/>
      <c r="J74" s="230"/>
      <c r="K74" s="230"/>
      <c r="L74" s="230"/>
      <c r="M74" s="230"/>
      <c r="N74" s="221"/>
      <c r="O74" s="221"/>
      <c r="P74" s="221"/>
      <c r="Q74" s="221"/>
      <c r="R74" s="221"/>
      <c r="S74" s="221"/>
      <c r="T74" s="222"/>
      <c r="U74" s="221"/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111</v>
      </c>
      <c r="AF74" s="211">
        <v>0</v>
      </c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ht="22.5" outlineLevel="1" x14ac:dyDescent="0.2">
      <c r="A75" s="212">
        <v>32</v>
      </c>
      <c r="B75" s="218" t="s">
        <v>199</v>
      </c>
      <c r="C75" s="247" t="s">
        <v>200</v>
      </c>
      <c r="D75" s="220" t="s">
        <v>103</v>
      </c>
      <c r="E75" s="227">
        <v>17.600000000000001</v>
      </c>
      <c r="F75" s="230">
        <v>795</v>
      </c>
      <c r="G75" s="230">
        <v>13992</v>
      </c>
      <c r="H75" s="230">
        <v>0</v>
      </c>
      <c r="I75" s="230">
        <f>ROUND(E75*H75,2)</f>
        <v>0</v>
      </c>
      <c r="J75" s="230">
        <v>795</v>
      </c>
      <c r="K75" s="230">
        <f>ROUND(E75*J75,2)</f>
        <v>13992</v>
      </c>
      <c r="L75" s="230">
        <v>21</v>
      </c>
      <c r="M75" s="230">
        <f>G75*(1+L75/100)</f>
        <v>16930.32</v>
      </c>
      <c r="N75" s="221">
        <v>0</v>
      </c>
      <c r="O75" s="221">
        <f>ROUND(E75*N75,5)</f>
        <v>0</v>
      </c>
      <c r="P75" s="221">
        <v>0.36</v>
      </c>
      <c r="Q75" s="221">
        <f>ROUND(E75*P75,5)</f>
        <v>6.3360000000000003</v>
      </c>
      <c r="R75" s="221"/>
      <c r="S75" s="221"/>
      <c r="T75" s="222">
        <v>1.2270000000000001</v>
      </c>
      <c r="U75" s="221">
        <f>ROUND(E75*T75,2)</f>
        <v>21.6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104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ht="22.5" outlineLevel="1" x14ac:dyDescent="0.2">
      <c r="A76" s="212">
        <v>33</v>
      </c>
      <c r="B76" s="218" t="s">
        <v>201</v>
      </c>
      <c r="C76" s="247" t="s">
        <v>202</v>
      </c>
      <c r="D76" s="220" t="s">
        <v>103</v>
      </c>
      <c r="E76" s="227">
        <v>86.308000000000007</v>
      </c>
      <c r="F76" s="230">
        <v>976</v>
      </c>
      <c r="G76" s="230">
        <v>84236.61</v>
      </c>
      <c r="H76" s="230">
        <v>0</v>
      </c>
      <c r="I76" s="230">
        <f>ROUND(E76*H76,2)</f>
        <v>0</v>
      </c>
      <c r="J76" s="230">
        <v>976</v>
      </c>
      <c r="K76" s="230">
        <f>ROUND(E76*J76,2)</f>
        <v>84236.61</v>
      </c>
      <c r="L76" s="230">
        <v>21</v>
      </c>
      <c r="M76" s="230">
        <f>G76*(1+L76/100)</f>
        <v>101926.2981</v>
      </c>
      <c r="N76" s="221">
        <v>0</v>
      </c>
      <c r="O76" s="221">
        <f>ROUND(E76*N76,5)</f>
        <v>0</v>
      </c>
      <c r="P76" s="221">
        <v>0.48</v>
      </c>
      <c r="Q76" s="221">
        <f>ROUND(E76*P76,5)</f>
        <v>41.427840000000003</v>
      </c>
      <c r="R76" s="221"/>
      <c r="S76" s="221"/>
      <c r="T76" s="222">
        <v>1.5069999999999999</v>
      </c>
      <c r="U76" s="221">
        <f>ROUND(E76*T76,2)</f>
        <v>130.07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104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12"/>
      <c r="B77" s="218"/>
      <c r="C77" s="248" t="s">
        <v>203</v>
      </c>
      <c r="D77" s="223"/>
      <c r="E77" s="228">
        <v>18</v>
      </c>
      <c r="F77" s="230"/>
      <c r="G77" s="230"/>
      <c r="H77" s="230"/>
      <c r="I77" s="230"/>
      <c r="J77" s="230"/>
      <c r="K77" s="230"/>
      <c r="L77" s="230"/>
      <c r="M77" s="230"/>
      <c r="N77" s="221"/>
      <c r="O77" s="221"/>
      <c r="P77" s="221"/>
      <c r="Q77" s="221"/>
      <c r="R77" s="221"/>
      <c r="S77" s="221"/>
      <c r="T77" s="222"/>
      <c r="U77" s="221"/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111</v>
      </c>
      <c r="AF77" s="211">
        <v>0</v>
      </c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12"/>
      <c r="B78" s="218"/>
      <c r="C78" s="248" t="s">
        <v>204</v>
      </c>
      <c r="D78" s="223"/>
      <c r="E78" s="228">
        <v>47.908000000000001</v>
      </c>
      <c r="F78" s="230"/>
      <c r="G78" s="230"/>
      <c r="H78" s="230"/>
      <c r="I78" s="230"/>
      <c r="J78" s="230"/>
      <c r="K78" s="230"/>
      <c r="L78" s="230"/>
      <c r="M78" s="230"/>
      <c r="N78" s="221"/>
      <c r="O78" s="221"/>
      <c r="P78" s="221"/>
      <c r="Q78" s="221"/>
      <c r="R78" s="221"/>
      <c r="S78" s="221"/>
      <c r="T78" s="222"/>
      <c r="U78" s="221"/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111</v>
      </c>
      <c r="AF78" s="211">
        <v>0</v>
      </c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12"/>
      <c r="B79" s="218"/>
      <c r="C79" s="248" t="s">
        <v>205</v>
      </c>
      <c r="D79" s="223"/>
      <c r="E79" s="228">
        <v>20.399999999999999</v>
      </c>
      <c r="F79" s="230"/>
      <c r="G79" s="230"/>
      <c r="H79" s="230"/>
      <c r="I79" s="230"/>
      <c r="J79" s="230"/>
      <c r="K79" s="230"/>
      <c r="L79" s="230"/>
      <c r="M79" s="230"/>
      <c r="N79" s="221"/>
      <c r="O79" s="221"/>
      <c r="P79" s="221"/>
      <c r="Q79" s="221"/>
      <c r="R79" s="221"/>
      <c r="S79" s="221"/>
      <c r="T79" s="222"/>
      <c r="U79" s="221"/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111</v>
      </c>
      <c r="AF79" s="211">
        <v>0</v>
      </c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12">
        <v>34</v>
      </c>
      <c r="B80" s="218" t="s">
        <v>206</v>
      </c>
      <c r="C80" s="247" t="s">
        <v>207</v>
      </c>
      <c r="D80" s="220" t="s">
        <v>103</v>
      </c>
      <c r="E80" s="227">
        <v>4.5</v>
      </c>
      <c r="F80" s="230">
        <v>72.599999999999994</v>
      </c>
      <c r="G80" s="230">
        <v>326.7</v>
      </c>
      <c r="H80" s="230">
        <v>0</v>
      </c>
      <c r="I80" s="230">
        <f>ROUND(E80*H80,2)</f>
        <v>0</v>
      </c>
      <c r="J80" s="230">
        <v>72.599999999999994</v>
      </c>
      <c r="K80" s="230">
        <f>ROUND(E80*J80,2)</f>
        <v>326.7</v>
      </c>
      <c r="L80" s="230">
        <v>21</v>
      </c>
      <c r="M80" s="230">
        <f>G80*(1+L80/100)</f>
        <v>395.30699999999996</v>
      </c>
      <c r="N80" s="221">
        <v>0</v>
      </c>
      <c r="O80" s="221">
        <f>ROUND(E80*N80,5)</f>
        <v>0</v>
      </c>
      <c r="P80" s="221">
        <v>0.13800000000000001</v>
      </c>
      <c r="Q80" s="221">
        <f>ROUND(E80*P80,5)</f>
        <v>0.621</v>
      </c>
      <c r="R80" s="221"/>
      <c r="S80" s="221"/>
      <c r="T80" s="222">
        <v>0.16</v>
      </c>
      <c r="U80" s="221">
        <f>ROUND(E80*T80,2)</f>
        <v>0.72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104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12"/>
      <c r="B81" s="218"/>
      <c r="C81" s="248" t="s">
        <v>208</v>
      </c>
      <c r="D81" s="223"/>
      <c r="E81" s="228">
        <v>4.5</v>
      </c>
      <c r="F81" s="230"/>
      <c r="G81" s="230"/>
      <c r="H81" s="230"/>
      <c r="I81" s="230"/>
      <c r="J81" s="230"/>
      <c r="K81" s="230"/>
      <c r="L81" s="230"/>
      <c r="M81" s="230"/>
      <c r="N81" s="221"/>
      <c r="O81" s="221"/>
      <c r="P81" s="221"/>
      <c r="Q81" s="221"/>
      <c r="R81" s="221"/>
      <c r="S81" s="221"/>
      <c r="T81" s="222"/>
      <c r="U81" s="221"/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111</v>
      </c>
      <c r="AF81" s="211">
        <v>0</v>
      </c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12">
        <v>35</v>
      </c>
      <c r="B82" s="218" t="s">
        <v>209</v>
      </c>
      <c r="C82" s="247" t="s">
        <v>210</v>
      </c>
      <c r="D82" s="220" t="s">
        <v>169</v>
      </c>
      <c r="E82" s="227">
        <v>7</v>
      </c>
      <c r="F82" s="230">
        <v>290.5</v>
      </c>
      <c r="G82" s="230">
        <v>2033.5</v>
      </c>
      <c r="H82" s="230">
        <v>0</v>
      </c>
      <c r="I82" s="230">
        <f>ROUND(E82*H82,2)</f>
        <v>0</v>
      </c>
      <c r="J82" s="230">
        <v>290.5</v>
      </c>
      <c r="K82" s="230">
        <f>ROUND(E82*J82,2)</f>
        <v>2033.5</v>
      </c>
      <c r="L82" s="230">
        <v>21</v>
      </c>
      <c r="M82" s="230">
        <f>G82*(1+L82/100)</f>
        <v>2460.5349999999999</v>
      </c>
      <c r="N82" s="221">
        <v>0</v>
      </c>
      <c r="O82" s="221">
        <f>ROUND(E82*N82,5)</f>
        <v>0</v>
      </c>
      <c r="P82" s="221">
        <v>7.0000000000000007E-2</v>
      </c>
      <c r="Q82" s="221">
        <f>ROUND(E82*P82,5)</f>
        <v>0.49</v>
      </c>
      <c r="R82" s="221"/>
      <c r="S82" s="221"/>
      <c r="T82" s="222">
        <v>0.64</v>
      </c>
      <c r="U82" s="221">
        <f>ROUND(E82*T82,2)</f>
        <v>4.4800000000000004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104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12"/>
      <c r="B83" s="218"/>
      <c r="C83" s="248" t="s">
        <v>211</v>
      </c>
      <c r="D83" s="223"/>
      <c r="E83" s="228">
        <v>5</v>
      </c>
      <c r="F83" s="230"/>
      <c r="G83" s="230"/>
      <c r="H83" s="230"/>
      <c r="I83" s="230"/>
      <c r="J83" s="230"/>
      <c r="K83" s="230"/>
      <c r="L83" s="230"/>
      <c r="M83" s="230"/>
      <c r="N83" s="221"/>
      <c r="O83" s="221"/>
      <c r="P83" s="221"/>
      <c r="Q83" s="221"/>
      <c r="R83" s="221"/>
      <c r="S83" s="221"/>
      <c r="T83" s="222"/>
      <c r="U83" s="221"/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111</v>
      </c>
      <c r="AF83" s="211">
        <v>0</v>
      </c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12"/>
      <c r="B84" s="218"/>
      <c r="C84" s="248" t="s">
        <v>212</v>
      </c>
      <c r="D84" s="223"/>
      <c r="E84" s="228">
        <v>2</v>
      </c>
      <c r="F84" s="230"/>
      <c r="G84" s="230"/>
      <c r="H84" s="230"/>
      <c r="I84" s="230"/>
      <c r="J84" s="230"/>
      <c r="K84" s="230"/>
      <c r="L84" s="230"/>
      <c r="M84" s="230"/>
      <c r="N84" s="221"/>
      <c r="O84" s="221"/>
      <c r="P84" s="221"/>
      <c r="Q84" s="221"/>
      <c r="R84" s="221"/>
      <c r="S84" s="221"/>
      <c r="T84" s="222"/>
      <c r="U84" s="221"/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111</v>
      </c>
      <c r="AF84" s="211">
        <v>0</v>
      </c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x14ac:dyDescent="0.2">
      <c r="A85" s="213" t="s">
        <v>99</v>
      </c>
      <c r="B85" s="219" t="s">
        <v>68</v>
      </c>
      <c r="C85" s="249" t="s">
        <v>69</v>
      </c>
      <c r="D85" s="224"/>
      <c r="E85" s="229"/>
      <c r="F85" s="231"/>
      <c r="G85" s="231">
        <f>SUMIF(AE86:AE91,"&lt;&gt;NOR",G86:G91)</f>
        <v>137043.31</v>
      </c>
      <c r="H85" s="231"/>
      <c r="I85" s="231">
        <f>SUM(I86:I91)</f>
        <v>0</v>
      </c>
      <c r="J85" s="231"/>
      <c r="K85" s="231">
        <f>SUM(K86:K91)</f>
        <v>137043.31</v>
      </c>
      <c r="L85" s="231"/>
      <c r="M85" s="231">
        <f>SUM(M86:M91)</f>
        <v>165822.40509999997</v>
      </c>
      <c r="N85" s="225"/>
      <c r="O85" s="225">
        <f>SUM(O86:O91)</f>
        <v>0</v>
      </c>
      <c r="P85" s="225"/>
      <c r="Q85" s="225">
        <f>SUM(Q86:Q91)</f>
        <v>0</v>
      </c>
      <c r="R85" s="225"/>
      <c r="S85" s="225"/>
      <c r="T85" s="226"/>
      <c r="U85" s="225">
        <f>SUM(U86:U91)</f>
        <v>82.259999999999991</v>
      </c>
      <c r="AE85" t="s">
        <v>100</v>
      </c>
    </row>
    <row r="86" spans="1:60" outlineLevel="1" x14ac:dyDescent="0.2">
      <c r="A86" s="212">
        <v>36</v>
      </c>
      <c r="B86" s="218" t="s">
        <v>213</v>
      </c>
      <c r="C86" s="247" t="s">
        <v>214</v>
      </c>
      <c r="D86" s="220" t="s">
        <v>183</v>
      </c>
      <c r="E86" s="227">
        <v>53.52</v>
      </c>
      <c r="F86" s="230">
        <v>391.5</v>
      </c>
      <c r="G86" s="230">
        <v>20953.080000000002</v>
      </c>
      <c r="H86" s="230">
        <v>0</v>
      </c>
      <c r="I86" s="230">
        <f>ROUND(E86*H86,2)</f>
        <v>0</v>
      </c>
      <c r="J86" s="230">
        <v>391.5</v>
      </c>
      <c r="K86" s="230">
        <f>ROUND(E86*J86,2)</f>
        <v>20953.080000000002</v>
      </c>
      <c r="L86" s="230">
        <v>21</v>
      </c>
      <c r="M86" s="230">
        <f>G86*(1+L86/100)</f>
        <v>25353.2268</v>
      </c>
      <c r="N86" s="221">
        <v>0</v>
      </c>
      <c r="O86" s="221">
        <f>ROUND(E86*N86,5)</f>
        <v>0</v>
      </c>
      <c r="P86" s="221">
        <v>0</v>
      </c>
      <c r="Q86" s="221">
        <f>ROUND(E86*P86,5)</f>
        <v>0</v>
      </c>
      <c r="R86" s="221"/>
      <c r="S86" s="221"/>
      <c r="T86" s="222">
        <v>0.94199999999999995</v>
      </c>
      <c r="U86" s="221">
        <f>ROUND(E86*T86,2)</f>
        <v>50.42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104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12">
        <v>37</v>
      </c>
      <c r="B87" s="218" t="s">
        <v>215</v>
      </c>
      <c r="C87" s="247" t="s">
        <v>216</v>
      </c>
      <c r="D87" s="220" t="s">
        <v>183</v>
      </c>
      <c r="E87" s="227">
        <v>53.52</v>
      </c>
      <c r="F87" s="230">
        <v>43.6</v>
      </c>
      <c r="G87" s="230">
        <v>2333.4699999999998</v>
      </c>
      <c r="H87" s="230">
        <v>0</v>
      </c>
      <c r="I87" s="230">
        <f>ROUND(E87*H87,2)</f>
        <v>0</v>
      </c>
      <c r="J87" s="230">
        <v>43.6</v>
      </c>
      <c r="K87" s="230">
        <f>ROUND(E87*J87,2)</f>
        <v>2333.4699999999998</v>
      </c>
      <c r="L87" s="230">
        <v>21</v>
      </c>
      <c r="M87" s="230">
        <f>G87*(1+L87/100)</f>
        <v>2823.4986999999996</v>
      </c>
      <c r="N87" s="221">
        <v>0</v>
      </c>
      <c r="O87" s="221">
        <f>ROUND(E87*N87,5)</f>
        <v>0</v>
      </c>
      <c r="P87" s="221">
        <v>0</v>
      </c>
      <c r="Q87" s="221">
        <f>ROUND(E87*P87,5)</f>
        <v>0</v>
      </c>
      <c r="R87" s="221"/>
      <c r="S87" s="221"/>
      <c r="T87" s="222">
        <v>0.105</v>
      </c>
      <c r="U87" s="221">
        <f>ROUND(E87*T87,2)</f>
        <v>5.62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104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12">
        <v>38</v>
      </c>
      <c r="B88" s="218" t="s">
        <v>217</v>
      </c>
      <c r="C88" s="247" t="s">
        <v>218</v>
      </c>
      <c r="D88" s="220" t="s">
        <v>183</v>
      </c>
      <c r="E88" s="227">
        <v>53.52</v>
      </c>
      <c r="F88" s="230">
        <v>275.5</v>
      </c>
      <c r="G88" s="230">
        <v>14744.76</v>
      </c>
      <c r="H88" s="230">
        <v>0</v>
      </c>
      <c r="I88" s="230">
        <f>ROUND(E88*H88,2)</f>
        <v>0</v>
      </c>
      <c r="J88" s="230">
        <v>275.5</v>
      </c>
      <c r="K88" s="230">
        <f>ROUND(E88*J88,2)</f>
        <v>14744.76</v>
      </c>
      <c r="L88" s="230">
        <v>21</v>
      </c>
      <c r="M88" s="230">
        <f>G88*(1+L88/100)</f>
        <v>17841.159599999999</v>
      </c>
      <c r="N88" s="221">
        <v>0</v>
      </c>
      <c r="O88" s="221">
        <f>ROUND(E88*N88,5)</f>
        <v>0</v>
      </c>
      <c r="P88" s="221">
        <v>0</v>
      </c>
      <c r="Q88" s="221">
        <f>ROUND(E88*P88,5)</f>
        <v>0</v>
      </c>
      <c r="R88" s="221"/>
      <c r="S88" s="221"/>
      <c r="T88" s="222">
        <v>0.49</v>
      </c>
      <c r="U88" s="221">
        <f>ROUND(E88*T88,2)</f>
        <v>26.22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104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ht="22.5" outlineLevel="1" x14ac:dyDescent="0.2">
      <c r="A89" s="212">
        <v>39</v>
      </c>
      <c r="B89" s="218" t="s">
        <v>219</v>
      </c>
      <c r="C89" s="247" t="s">
        <v>220</v>
      </c>
      <c r="D89" s="220" t="s">
        <v>183</v>
      </c>
      <c r="E89" s="227">
        <v>802.8</v>
      </c>
      <c r="F89" s="230">
        <v>25</v>
      </c>
      <c r="G89" s="230">
        <v>20070</v>
      </c>
      <c r="H89" s="230">
        <v>0</v>
      </c>
      <c r="I89" s="230">
        <f>ROUND(E89*H89,2)</f>
        <v>0</v>
      </c>
      <c r="J89" s="230">
        <v>25</v>
      </c>
      <c r="K89" s="230">
        <f>ROUND(E89*J89,2)</f>
        <v>20070</v>
      </c>
      <c r="L89" s="230">
        <v>21</v>
      </c>
      <c r="M89" s="230">
        <f>G89*(1+L89/100)</f>
        <v>24284.7</v>
      </c>
      <c r="N89" s="221">
        <v>0</v>
      </c>
      <c r="O89" s="221">
        <f>ROUND(E89*N89,5)</f>
        <v>0</v>
      </c>
      <c r="P89" s="221">
        <v>0</v>
      </c>
      <c r="Q89" s="221">
        <f>ROUND(E89*P89,5)</f>
        <v>0</v>
      </c>
      <c r="R89" s="221"/>
      <c r="S89" s="221"/>
      <c r="T89" s="222">
        <v>0</v>
      </c>
      <c r="U89" s="221">
        <f>ROUND(E89*T89,2)</f>
        <v>0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104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12"/>
      <c r="B90" s="218"/>
      <c r="C90" s="248" t="s">
        <v>221</v>
      </c>
      <c r="D90" s="223"/>
      <c r="E90" s="228">
        <v>802.8</v>
      </c>
      <c r="F90" s="230"/>
      <c r="G90" s="230"/>
      <c r="H90" s="230"/>
      <c r="I90" s="230"/>
      <c r="J90" s="230"/>
      <c r="K90" s="230"/>
      <c r="L90" s="230"/>
      <c r="M90" s="230"/>
      <c r="N90" s="221"/>
      <c r="O90" s="221"/>
      <c r="P90" s="221"/>
      <c r="Q90" s="221"/>
      <c r="R90" s="221"/>
      <c r="S90" s="221"/>
      <c r="T90" s="222"/>
      <c r="U90" s="221"/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111</v>
      </c>
      <c r="AF90" s="211">
        <v>0</v>
      </c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12">
        <v>40</v>
      </c>
      <c r="B91" s="218" t="s">
        <v>222</v>
      </c>
      <c r="C91" s="247" t="s">
        <v>223</v>
      </c>
      <c r="D91" s="220" t="s">
        <v>183</v>
      </c>
      <c r="E91" s="227">
        <v>53.52</v>
      </c>
      <c r="F91" s="230">
        <v>1475</v>
      </c>
      <c r="G91" s="230">
        <v>78942</v>
      </c>
      <c r="H91" s="230">
        <v>0</v>
      </c>
      <c r="I91" s="230">
        <f>ROUND(E91*H91,2)</f>
        <v>0</v>
      </c>
      <c r="J91" s="230">
        <v>1475</v>
      </c>
      <c r="K91" s="230">
        <f>ROUND(E91*J91,2)</f>
        <v>78942</v>
      </c>
      <c r="L91" s="230">
        <v>21</v>
      </c>
      <c r="M91" s="230">
        <f>G91*(1+L91/100)</f>
        <v>95519.819999999992</v>
      </c>
      <c r="N91" s="221">
        <v>0</v>
      </c>
      <c r="O91" s="221">
        <f>ROUND(E91*N91,5)</f>
        <v>0</v>
      </c>
      <c r="P91" s="221">
        <v>0</v>
      </c>
      <c r="Q91" s="221">
        <f>ROUND(E91*P91,5)</f>
        <v>0</v>
      </c>
      <c r="R91" s="221"/>
      <c r="S91" s="221"/>
      <c r="T91" s="222">
        <v>0</v>
      </c>
      <c r="U91" s="221">
        <f>ROUND(E91*T91,2)</f>
        <v>0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104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x14ac:dyDescent="0.2">
      <c r="A92" s="213" t="s">
        <v>99</v>
      </c>
      <c r="B92" s="219" t="s">
        <v>70</v>
      </c>
      <c r="C92" s="249" t="s">
        <v>71</v>
      </c>
      <c r="D92" s="224"/>
      <c r="E92" s="229"/>
      <c r="F92" s="231"/>
      <c r="G92" s="231">
        <f>SUMIF(AE93:AE94,"&lt;&gt;NOR",G93:G94)</f>
        <v>65108.4</v>
      </c>
      <c r="H92" s="231"/>
      <c r="I92" s="231">
        <f>SUM(I93:I94)</f>
        <v>0</v>
      </c>
      <c r="J92" s="231"/>
      <c r="K92" s="231">
        <f>SUM(K93:K94)</f>
        <v>65108.4</v>
      </c>
      <c r="L92" s="231"/>
      <c r="M92" s="231">
        <f>SUM(M93:M94)</f>
        <v>78781.164000000004</v>
      </c>
      <c r="N92" s="225"/>
      <c r="O92" s="225">
        <f>SUM(O93:O94)</f>
        <v>0</v>
      </c>
      <c r="P92" s="225"/>
      <c r="Q92" s="225">
        <f>SUM(Q93:Q94)</f>
        <v>0</v>
      </c>
      <c r="R92" s="225"/>
      <c r="S92" s="225"/>
      <c r="T92" s="226"/>
      <c r="U92" s="225">
        <f>SUM(U93:U94)</f>
        <v>92</v>
      </c>
      <c r="AE92" t="s">
        <v>100</v>
      </c>
    </row>
    <row r="93" spans="1:60" outlineLevel="1" x14ac:dyDescent="0.2">
      <c r="A93" s="212">
        <v>41</v>
      </c>
      <c r="B93" s="218" t="s">
        <v>224</v>
      </c>
      <c r="C93" s="247" t="s">
        <v>225</v>
      </c>
      <c r="D93" s="220" t="s">
        <v>183</v>
      </c>
      <c r="E93" s="227">
        <v>235.9</v>
      </c>
      <c r="F93" s="230">
        <v>276</v>
      </c>
      <c r="G93" s="230">
        <v>65108.4</v>
      </c>
      <c r="H93" s="230">
        <v>0</v>
      </c>
      <c r="I93" s="230">
        <f>ROUND(E93*H93,2)</f>
        <v>0</v>
      </c>
      <c r="J93" s="230">
        <v>276</v>
      </c>
      <c r="K93" s="230">
        <f>ROUND(E93*J93,2)</f>
        <v>65108.4</v>
      </c>
      <c r="L93" s="230">
        <v>21</v>
      </c>
      <c r="M93" s="230">
        <f>G93*(1+L93/100)</f>
        <v>78781.164000000004</v>
      </c>
      <c r="N93" s="221">
        <v>0</v>
      </c>
      <c r="O93" s="221">
        <f>ROUND(E93*N93,5)</f>
        <v>0</v>
      </c>
      <c r="P93" s="221">
        <v>0</v>
      </c>
      <c r="Q93" s="221">
        <f>ROUND(E93*P93,5)</f>
        <v>0</v>
      </c>
      <c r="R93" s="221"/>
      <c r="S93" s="221"/>
      <c r="T93" s="222">
        <v>0.39</v>
      </c>
      <c r="U93" s="221">
        <f>ROUND(E93*T93,2)</f>
        <v>92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104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40"/>
      <c r="B94" s="241"/>
      <c r="C94" s="250" t="s">
        <v>226</v>
      </c>
      <c r="D94" s="242"/>
      <c r="E94" s="243">
        <v>235.9</v>
      </c>
      <c r="F94" s="244"/>
      <c r="G94" s="244"/>
      <c r="H94" s="244"/>
      <c r="I94" s="244"/>
      <c r="J94" s="244"/>
      <c r="K94" s="244"/>
      <c r="L94" s="244"/>
      <c r="M94" s="244"/>
      <c r="N94" s="245"/>
      <c r="O94" s="245"/>
      <c r="P94" s="245"/>
      <c r="Q94" s="245"/>
      <c r="R94" s="245"/>
      <c r="S94" s="245"/>
      <c r="T94" s="246"/>
      <c r="U94" s="245"/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111</v>
      </c>
      <c r="AF94" s="211">
        <v>0</v>
      </c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x14ac:dyDescent="0.2">
      <c r="A95" s="6"/>
      <c r="B95" s="7" t="s">
        <v>227</v>
      </c>
      <c r="C95" s="251" t="s">
        <v>227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AC95">
        <v>12</v>
      </c>
      <c r="AD95">
        <v>21</v>
      </c>
    </row>
    <row r="96" spans="1:60" x14ac:dyDescent="0.2">
      <c r="C96" s="252"/>
      <c r="AE96" t="s">
        <v>228</v>
      </c>
    </row>
  </sheetData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205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NZXT</dc:creator>
  <cp:lastModifiedBy>NZXT</cp:lastModifiedBy>
  <cp:lastPrinted>2014-02-28T09:52:57Z</cp:lastPrinted>
  <dcterms:created xsi:type="dcterms:W3CDTF">2009-04-08T07:15:50Z</dcterms:created>
  <dcterms:modified xsi:type="dcterms:W3CDTF">2024-05-25T12:35:56Z</dcterms:modified>
</cp:coreProperties>
</file>