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8Moje projekty\2021 moje projekty\Jancovka_Kyjov\Stavebni_upravy_objektu_cp2650_v_Kyjove_rozpocty\2650_rozpocty_2024\Jancovka_rozpocty_SO01_SO02_SO03_SO04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Pol'!$A$1:$U$104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 l="1"/>
  <c r="I9" i="12"/>
  <c r="I8" i="12" s="1"/>
  <c r="K9" i="12"/>
  <c r="K8" i="12" s="1"/>
  <c r="M9" i="12"/>
  <c r="M8" i="12" s="1"/>
  <c r="O9" i="12"/>
  <c r="Q9" i="12"/>
  <c r="Q8" i="12" s="1"/>
  <c r="U9" i="12"/>
  <c r="U8" i="12" s="1"/>
  <c r="I11" i="12"/>
  <c r="K11" i="12"/>
  <c r="M11" i="12"/>
  <c r="O11" i="12"/>
  <c r="O8" i="12" s="1"/>
  <c r="Q11" i="12"/>
  <c r="U11" i="12"/>
  <c r="I13" i="12"/>
  <c r="K13" i="12"/>
  <c r="M13" i="12"/>
  <c r="O13" i="12"/>
  <c r="Q13" i="12"/>
  <c r="U13" i="12"/>
  <c r="I15" i="12"/>
  <c r="K15" i="12"/>
  <c r="M15" i="12"/>
  <c r="O15" i="12"/>
  <c r="Q15" i="12"/>
  <c r="U15" i="12"/>
  <c r="I18" i="12"/>
  <c r="K18" i="12"/>
  <c r="M18" i="12"/>
  <c r="O18" i="12"/>
  <c r="Q18" i="12"/>
  <c r="U18" i="12"/>
  <c r="I19" i="12"/>
  <c r="K19" i="12"/>
  <c r="M19" i="12"/>
  <c r="O19" i="12"/>
  <c r="Q19" i="12"/>
  <c r="U19" i="12"/>
  <c r="I20" i="12"/>
  <c r="K20" i="12"/>
  <c r="M20" i="12"/>
  <c r="O20" i="12"/>
  <c r="Q20" i="12"/>
  <c r="U20" i="12"/>
  <c r="I22" i="12"/>
  <c r="K22" i="12"/>
  <c r="M22" i="12"/>
  <c r="O22" i="12"/>
  <c r="Q22" i="12"/>
  <c r="U22" i="12"/>
  <c r="G23" i="12"/>
  <c r="I24" i="12"/>
  <c r="K24" i="12"/>
  <c r="K23" i="12" s="1"/>
  <c r="M24" i="12"/>
  <c r="M23" i="12" s="1"/>
  <c r="O24" i="12"/>
  <c r="Q24" i="12"/>
  <c r="U24" i="12"/>
  <c r="U23" i="12" s="1"/>
  <c r="I26" i="12"/>
  <c r="I23" i="12" s="1"/>
  <c r="K26" i="12"/>
  <c r="M26" i="12"/>
  <c r="O26" i="12"/>
  <c r="O23" i="12" s="1"/>
  <c r="Q26" i="12"/>
  <c r="Q23" i="12" s="1"/>
  <c r="U26" i="12"/>
  <c r="I28" i="12"/>
  <c r="K28" i="12"/>
  <c r="M28" i="12"/>
  <c r="O28" i="12"/>
  <c r="Q28" i="12"/>
  <c r="U28" i="12"/>
  <c r="G31" i="12"/>
  <c r="I32" i="12"/>
  <c r="I31" i="12" s="1"/>
  <c r="K32" i="12"/>
  <c r="K31" i="12" s="1"/>
  <c r="M32" i="12"/>
  <c r="O32" i="12"/>
  <c r="Q32" i="12"/>
  <c r="Q31" i="12" s="1"/>
  <c r="U32" i="12"/>
  <c r="U31" i="12" s="1"/>
  <c r="I35" i="12"/>
  <c r="K35" i="12"/>
  <c r="M35" i="12"/>
  <c r="M31" i="12" s="1"/>
  <c r="O35" i="12"/>
  <c r="O31" i="12" s="1"/>
  <c r="Q35" i="12"/>
  <c r="U35" i="12"/>
  <c r="I39" i="12"/>
  <c r="K39" i="12"/>
  <c r="M39" i="12"/>
  <c r="O39" i="12"/>
  <c r="Q39" i="12"/>
  <c r="U39" i="12"/>
  <c r="I44" i="12"/>
  <c r="K44" i="12"/>
  <c r="M44" i="12"/>
  <c r="O44" i="12"/>
  <c r="Q44" i="12"/>
  <c r="U44" i="12"/>
  <c r="G45" i="12"/>
  <c r="I46" i="12"/>
  <c r="K46" i="12"/>
  <c r="K45" i="12" s="1"/>
  <c r="M46" i="12"/>
  <c r="M45" i="12" s="1"/>
  <c r="O46" i="12"/>
  <c r="Q46" i="12"/>
  <c r="U46" i="12"/>
  <c r="U45" i="12" s="1"/>
  <c r="I48" i="12"/>
  <c r="I45" i="12" s="1"/>
  <c r="K48" i="12"/>
  <c r="M48" i="12"/>
  <c r="O48" i="12"/>
  <c r="O45" i="12" s="1"/>
  <c r="Q48" i="12"/>
  <c r="Q45" i="12" s="1"/>
  <c r="U48" i="12"/>
  <c r="I51" i="12"/>
  <c r="K51" i="12"/>
  <c r="M51" i="12"/>
  <c r="O51" i="12"/>
  <c r="Q51" i="12"/>
  <c r="U51" i="12"/>
  <c r="G53" i="12"/>
  <c r="I54" i="12"/>
  <c r="I53" i="12" s="1"/>
  <c r="K54" i="12"/>
  <c r="K53" i="12" s="1"/>
  <c r="M54" i="12"/>
  <c r="O54" i="12"/>
  <c r="Q54" i="12"/>
  <c r="Q53" i="12" s="1"/>
  <c r="U54" i="12"/>
  <c r="U53" i="12" s="1"/>
  <c r="I55" i="12"/>
  <c r="K55" i="12"/>
  <c r="M55" i="12"/>
  <c r="M53" i="12" s="1"/>
  <c r="O55" i="12"/>
  <c r="O53" i="12" s="1"/>
  <c r="Q55" i="12"/>
  <c r="U55" i="12"/>
  <c r="I56" i="12"/>
  <c r="K56" i="12"/>
  <c r="M56" i="12"/>
  <c r="O56" i="12"/>
  <c r="Q56" i="12"/>
  <c r="U56" i="12"/>
  <c r="I58" i="12"/>
  <c r="K58" i="12"/>
  <c r="M58" i="12"/>
  <c r="O58" i="12"/>
  <c r="Q58" i="12"/>
  <c r="U58" i="12"/>
  <c r="G59" i="12"/>
  <c r="I59" i="12"/>
  <c r="O59" i="12"/>
  <c r="Q59" i="12"/>
  <c r="I60" i="12"/>
  <c r="K60" i="12"/>
  <c r="K59" i="12" s="1"/>
  <c r="M60" i="12"/>
  <c r="M59" i="12" s="1"/>
  <c r="O60" i="12"/>
  <c r="Q60" i="12"/>
  <c r="U60" i="12"/>
  <c r="U59" i="12" s="1"/>
  <c r="G63" i="12"/>
  <c r="I64" i="12"/>
  <c r="I63" i="12" s="1"/>
  <c r="K64" i="12"/>
  <c r="K63" i="12" s="1"/>
  <c r="M64" i="12"/>
  <c r="O64" i="12"/>
  <c r="Q64" i="12"/>
  <c r="Q63" i="12" s="1"/>
  <c r="U64" i="12"/>
  <c r="U63" i="12" s="1"/>
  <c r="I65" i="12"/>
  <c r="K65" i="12"/>
  <c r="M65" i="12"/>
  <c r="M63" i="12" s="1"/>
  <c r="O65" i="12"/>
  <c r="O63" i="12" s="1"/>
  <c r="Q65" i="12"/>
  <c r="U65" i="12"/>
  <c r="I66" i="12"/>
  <c r="K66" i="12"/>
  <c r="M66" i="12"/>
  <c r="O66" i="12"/>
  <c r="Q66" i="12"/>
  <c r="U66" i="12"/>
  <c r="I67" i="12"/>
  <c r="K67" i="12"/>
  <c r="M67" i="12"/>
  <c r="O67" i="12"/>
  <c r="Q67" i="12"/>
  <c r="U67" i="12"/>
  <c r="G68" i="12"/>
  <c r="I69" i="12"/>
  <c r="K69" i="12"/>
  <c r="K68" i="12" s="1"/>
  <c r="M69" i="12"/>
  <c r="M68" i="12" s="1"/>
  <c r="O69" i="12"/>
  <c r="Q69" i="12"/>
  <c r="U69" i="12"/>
  <c r="U68" i="12" s="1"/>
  <c r="I70" i="12"/>
  <c r="I68" i="12" s="1"/>
  <c r="K70" i="12"/>
  <c r="M70" i="12"/>
  <c r="O70" i="12"/>
  <c r="O68" i="12" s="1"/>
  <c r="Q70" i="12"/>
  <c r="U70" i="12"/>
  <c r="I71" i="12"/>
  <c r="K71" i="12"/>
  <c r="M71" i="12"/>
  <c r="O71" i="12"/>
  <c r="Q71" i="12"/>
  <c r="U71" i="12"/>
  <c r="I72" i="12"/>
  <c r="K72" i="12"/>
  <c r="M72" i="12"/>
  <c r="O72" i="12"/>
  <c r="Q72" i="12"/>
  <c r="Q68" i="12" s="1"/>
  <c r="U72" i="12"/>
  <c r="I73" i="12"/>
  <c r="K73" i="12"/>
  <c r="M73" i="12"/>
  <c r="O73" i="12"/>
  <c r="Q73" i="12"/>
  <c r="U73" i="12"/>
  <c r="I74" i="12"/>
  <c r="K74" i="12"/>
  <c r="M74" i="12"/>
  <c r="O74" i="12"/>
  <c r="Q74" i="12"/>
  <c r="U74" i="12"/>
  <c r="I75" i="12"/>
  <c r="K75" i="12"/>
  <c r="M75" i="12"/>
  <c r="O75" i="12"/>
  <c r="Q75" i="12"/>
  <c r="U75" i="12"/>
  <c r="I77" i="12"/>
  <c r="K77" i="12"/>
  <c r="M77" i="12"/>
  <c r="O77" i="12"/>
  <c r="Q77" i="12"/>
  <c r="U77" i="12"/>
  <c r="I78" i="12"/>
  <c r="K78" i="12"/>
  <c r="M78" i="12"/>
  <c r="O78" i="12"/>
  <c r="Q78" i="12"/>
  <c r="U78" i="12"/>
  <c r="I79" i="12"/>
  <c r="K79" i="12"/>
  <c r="M79" i="12"/>
  <c r="O79" i="12"/>
  <c r="Q79" i="12"/>
  <c r="U79" i="12"/>
  <c r="I80" i="12"/>
  <c r="K80" i="12"/>
  <c r="M80" i="12"/>
  <c r="O80" i="12"/>
  <c r="Q80" i="12"/>
  <c r="U80" i="12"/>
  <c r="I81" i="12"/>
  <c r="K81" i="12"/>
  <c r="M81" i="12"/>
  <c r="O81" i="12"/>
  <c r="Q81" i="12"/>
  <c r="U81" i="12"/>
  <c r="I82" i="12"/>
  <c r="K82" i="12"/>
  <c r="M82" i="12"/>
  <c r="O82" i="12"/>
  <c r="Q82" i="12"/>
  <c r="U82" i="12"/>
  <c r="I83" i="12"/>
  <c r="K83" i="12"/>
  <c r="M83" i="12"/>
  <c r="O83" i="12"/>
  <c r="Q83" i="12"/>
  <c r="U83" i="12"/>
  <c r="I84" i="12"/>
  <c r="K84" i="12"/>
  <c r="M84" i="12"/>
  <c r="O84" i="12"/>
  <c r="Q84" i="12"/>
  <c r="U84" i="12"/>
  <c r="I85" i="12"/>
  <c r="K85" i="12"/>
  <c r="M85" i="12"/>
  <c r="O85" i="12"/>
  <c r="Q85" i="12"/>
  <c r="U85" i="12"/>
  <c r="I86" i="12"/>
  <c r="K86" i="12"/>
  <c r="M86" i="12"/>
  <c r="O86" i="12"/>
  <c r="Q86" i="12"/>
  <c r="U86" i="12"/>
  <c r="I87" i="12"/>
  <c r="K87" i="12"/>
  <c r="M87" i="12"/>
  <c r="O87" i="12"/>
  <c r="Q87" i="12"/>
  <c r="U87" i="12"/>
  <c r="I91" i="12"/>
  <c r="K91" i="12"/>
  <c r="M91" i="12"/>
  <c r="O91" i="12"/>
  <c r="Q91" i="12"/>
  <c r="U91" i="12"/>
  <c r="I95" i="12"/>
  <c r="K95" i="12"/>
  <c r="M95" i="12"/>
  <c r="O95" i="12"/>
  <c r="Q95" i="12"/>
  <c r="U95" i="12"/>
  <c r="I96" i="12"/>
  <c r="K96" i="12"/>
  <c r="M96" i="12"/>
  <c r="O96" i="12"/>
  <c r="Q96" i="12"/>
  <c r="U96" i="12"/>
  <c r="G97" i="12"/>
  <c r="I98" i="12"/>
  <c r="I97" i="12" s="1"/>
  <c r="K98" i="12"/>
  <c r="K97" i="12" s="1"/>
  <c r="M98" i="12"/>
  <c r="O98" i="12"/>
  <c r="Q98" i="12"/>
  <c r="Q97" i="12" s="1"/>
  <c r="U98" i="12"/>
  <c r="U97" i="12" s="1"/>
  <c r="I100" i="12"/>
  <c r="K100" i="12"/>
  <c r="M100" i="12"/>
  <c r="M97" i="12" s="1"/>
  <c r="O100" i="12"/>
  <c r="O97" i="12" s="1"/>
  <c r="Q100" i="12"/>
  <c r="U100" i="12"/>
  <c r="I102" i="12"/>
  <c r="K102" i="12"/>
  <c r="M102" i="12"/>
  <c r="O102" i="12"/>
  <c r="Q102" i="12"/>
  <c r="U102" i="12"/>
  <c r="I58" i="1"/>
  <c r="AZ43" i="1"/>
  <c r="F40" i="1"/>
  <c r="G40" i="1"/>
  <c r="H40" i="1"/>
  <c r="I40" i="1"/>
  <c r="J39" i="1" s="1"/>
  <c r="J40" i="1" s="1"/>
  <c r="I21" i="1"/>
  <c r="J28" i="1"/>
  <c r="J26" i="1"/>
  <c r="G38" i="1"/>
  <c r="F38" i="1"/>
  <c r="H32" i="1"/>
  <c r="J23" i="1"/>
  <c r="J24" i="1"/>
  <c r="J25" i="1"/>
  <c r="J27" i="1"/>
  <c r="E24" i="1"/>
  <c r="E26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<sst xmlns="http://schemas.openxmlformats.org/spreadsheetml/2006/main" count="449" uniqueCount="239">
  <si>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</si>
  <si>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</si>
  <si>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</si>
  <si>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</si>
  <si>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</si>
  <si>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</si>
  <si>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</si>
  <si>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</si>
  <si>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</si>
  <si>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</si>
  <si>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</si>
  <si>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</si>
  <si>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</si>
  <si>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</si>
  <si>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</si>
  <si>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</si>
  <si>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</si>
  <si>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</si>
  <si>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</si>
  <si>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</si>
  <si>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</si>
  <si>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</si>
  <si>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</si>
  <si>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</si>
  <si>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</si>
  <si>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</si>
  <si>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</si>
  <si>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</si>
  <si>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</si>
  <si>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</si>
  <si>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</si>
  <si>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</si>
  <si>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</si>
  <si>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</si>
  <si>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</si>
  <si>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</si>
  <si>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</si>
  <si>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</si>
  <si>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</si>
  <si>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</si>
  <si>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</si>
  <si>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</si>
  <si>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</si>
  <si>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Kyjov</t>
  </si>
  <si>
    <t>Rozpočet:</t>
  </si>
  <si>
    <t>Misto</t>
  </si>
  <si>
    <t>Ing. Vladimír Divácký</t>
  </si>
  <si>
    <t>Stavební úpravy objektu č.p. 2650 v Kyjově - hudební klub "Jančovka" - SO 03</t>
  </si>
  <si>
    <t>Město Kyjov</t>
  </si>
  <si>
    <t>Masarykovo náměstí 30/1</t>
  </si>
  <si>
    <t>69701</t>
  </si>
  <si>
    <t>Rozpočet</t>
  </si>
  <si>
    <t>Celkem za stavbu</t>
  </si>
  <si>
    <t>CZK</t>
  </si>
  <si>
    <t xml:space="preserve">Popis rozpočtu:  - </t>
  </si>
  <si>
    <t>SO 03 Oplocení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</si>
  <si>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</si>
  <si>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</si>
  <si>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</si>
  <si>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</si>
  <si>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</si>
  <si>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</si>
  <si>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</si>
  <si>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</si>
  <si>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96</t>
  </si>
  <si>
    <t>Bourání konstrukcí</t>
  </si>
  <si>
    <t>97</t>
  </si>
  <si>
    <t>Prorážení otvorů</t>
  </si>
  <si>
    <t>99</t>
  </si>
  <si>
    <t>Staveništní přesun hmot</t>
  </si>
  <si>
    <t>766</t>
  </si>
  <si>
    <t>Konstrukce truhlářské</t>
  </si>
  <si>
    <t>767</t>
  </si>
  <si>
    <t>Konstrukce zámečnické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</si>
  <si>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</si>
  <si>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</si>
  <si>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</si>
  <si>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</si>
  <si>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</si>
  <si>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</si>
  <si>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</si>
  <si>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</si>
  <si>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</si>
  <si>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</si>
  <si>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</si>
  <si>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</si>
  <si>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</si>
  <si>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</si>
  <si>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</si>
  <si>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</si>
  <si>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</si>
  <si>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</si>
  <si>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</si>
  <si>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</si>
  <si>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</si>
  <si>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</si>
  <si>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</si>
  <si>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</si>
  <si>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</si>
  <si>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</si>
  <si>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</si>
  <si>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</si>
  <si>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</si>
  <si>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</si>
  <si>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</si>
  <si>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132201110R00</t>
  </si>
  <si>
    <t>Hloubení rýh š.do 60 cm v hor.3 do 50 m3, STROJNĚ, odkop podél oplocení ze strany nádvoří</t>
  </si>
  <si>
    <t>m3</t>
  </si>
  <si>
    <t>POL1_0</t>
  </si>
  <si>
    <t>23*0,5*0,5</t>
  </si>
  <si>
    <t>VV</t>
  </si>
  <si>
    <t>Hloubení rýh š.do 60 cm v hor.3 do 50 m3, STROJNĚ, odkop podél oplocení z uliční strany</t>
  </si>
  <si>
    <t>3,5*0,5*0,5</t>
  </si>
  <si>
    <t>174101102R00</t>
  </si>
  <si>
    <t>Zásyp ruční se zhutněním, zpětný zásyp</t>
  </si>
  <si>
    <t>5,75+0,875</t>
  </si>
  <si>
    <t>139601102R00</t>
  </si>
  <si>
    <t>Ruční výkop jam, rýh a šachet v hornině tř. 3, oplocení č.2</t>
  </si>
  <si>
    <t>Výkop pro základy:0,4*0,4*0,8+1,3*0,4*0,8</t>
  </si>
  <si>
    <t>odkop za plotem:1</t>
  </si>
  <si>
    <t>122201109R00</t>
  </si>
  <si>
    <t>Příplatek za lepivost - odkopávky v hor. 3</t>
  </si>
  <si>
    <t>162301102R00</t>
  </si>
  <si>
    <t>Vodorovné přemístění výkopku z hor.1-4 do 1000 m</t>
  </si>
  <si>
    <t>162701109R00</t>
  </si>
  <si>
    <t>Příplatek k vod. přemístění hor.1-4 za další 1 km, +15km</t>
  </si>
  <si>
    <t>15*1,54</t>
  </si>
  <si>
    <t>199000002R00</t>
  </si>
  <si>
    <t>Poplatek za skládku horniny 1- 4, č. dle katal. odpadů 17 05 04</t>
  </si>
  <si>
    <t>274321311R00</t>
  </si>
  <si>
    <t>Železobeton základových pasů C 16/20 - XC 2</t>
  </si>
  <si>
    <t>23*0,4*0,8*1,15</t>
  </si>
  <si>
    <t>274311611R00</t>
  </si>
  <si>
    <t>Beton základových pasů prokládaný kamenem C 16/20</t>
  </si>
  <si>
    <t>0,4*0,4*0,8+0,4*1,3*0,8</t>
  </si>
  <si>
    <t>274361821R00</t>
  </si>
  <si>
    <t>Výztuž základových pasů z betonářské oceli  B500B (10 505)</t>
  </si>
  <si>
    <t>t</t>
  </si>
  <si>
    <t>Hlavní výztuž - 6mm:8*23*0,22*0,001*1,15</t>
  </si>
  <si>
    <t>Třmínky - 6mm:92*2*0,22*0,001*1,15</t>
  </si>
  <si>
    <t>311321826R00</t>
  </si>
  <si>
    <t>Železobeton nadzákladových zdí pohledový C 30/37, beton C 30/37 - XF 2</t>
  </si>
  <si>
    <t>podezdívka:0,8*0,2*3,5+0,8*0,2*6+0,8*0,2*9</t>
  </si>
  <si>
    <t>elektroměrový pilíř:0,8*0,4*1,2</t>
  </si>
  <si>
    <t>311361821R00</t>
  </si>
  <si>
    <t>Výztuž nadzákladových zdí z betonářské oceli B500B (10 505)</t>
  </si>
  <si>
    <t>Svislé trny - 12mm:92*1,5*0,89*0,001*1,15</t>
  </si>
  <si>
    <t>Vodorovné - 6mm:23*3*0,22*0,001*1,15</t>
  </si>
  <si>
    <t>Elektroměrový pilíř:0,05</t>
  </si>
  <si>
    <t>311351805R00</t>
  </si>
  <si>
    <t>Bednění nadzákladových zdí pohledových hladkých, oboustranné - zřízení</t>
  </si>
  <si>
    <t>m2</t>
  </si>
  <si>
    <t>Nadezdívka 1:2*0,9*3,5+2*0,2*0,9</t>
  </si>
  <si>
    <t>Nadezdívka 2:2*0,9*6+2*0,2*0,9</t>
  </si>
  <si>
    <t>Nadezdívka 3:2*0,9*9+2*0,2*0,9</t>
  </si>
  <si>
    <t>Elektroměrový pilíř:(0,4+0,4+0,8+0,8)*1,2+1</t>
  </si>
  <si>
    <t>311351806R00</t>
  </si>
  <si>
    <t>Bednění nadzákladových zdí pohledových hladkých, oboustranné - odstranění</t>
  </si>
  <si>
    <t>962032241R00</t>
  </si>
  <si>
    <t>Bourání zdiva z cihel pálených na MC</t>
  </si>
  <si>
    <t>20*1,05*0,3</t>
  </si>
  <si>
    <t>961044111R00</t>
  </si>
  <si>
    <t>Bourání základů z betonu prostého, odhadovaný rozměr základu 0,4*0,8</t>
  </si>
  <si>
    <t>základový pas:23*0,4*0,8</t>
  </si>
  <si>
    <t>schody u branky:0,5</t>
  </si>
  <si>
    <t>965042231R00</t>
  </si>
  <si>
    <t>Bourání mazanin betonových tl. nad 10 cm, pl. 4 m2, betonová krycí deska</t>
  </si>
  <si>
    <t>20*0,4*0,15</t>
  </si>
  <si>
    <t>979082111R00</t>
  </si>
  <si>
    <t>Vnitrostaveništní doprava suti do 10 m</t>
  </si>
  <si>
    <t>979081111R00</t>
  </si>
  <si>
    <t>Odvoz suti a vybour. hmot na skládku do 1 km</t>
  </si>
  <si>
    <t>979081121R00</t>
  </si>
  <si>
    <t>Příplatek k odvozu za každý další 1 km, Těmice +15km</t>
  </si>
  <si>
    <t>30,645*15</t>
  </si>
  <si>
    <t>979990101R00</t>
  </si>
  <si>
    <t>Poplatek za uložení směsi betonu a cihel</t>
  </si>
  <si>
    <t>998011001R00</t>
  </si>
  <si>
    <t>Přesun hmot pro budovy zděné výšky do 6 m</t>
  </si>
  <si>
    <t>Základy:23,18</t>
  </si>
  <si>
    <t>Svislé a kompletní konstrukce:10,98</t>
  </si>
  <si>
    <t>766411821R00</t>
  </si>
  <si>
    <t>Demontáž obložení plotu prkny</t>
  </si>
  <si>
    <t>76361 (upr)</t>
  </si>
  <si>
    <t>M.obložení plotu - modřínové lamely, materiál ve specifikaci</t>
  </si>
  <si>
    <t>IND</t>
  </si>
  <si>
    <t>Dřevěné modřínové obkladové profily 90x20mm</t>
  </si>
  <si>
    <t>POL3_0</t>
  </si>
  <si>
    <t>998766101R00</t>
  </si>
  <si>
    <t>Přesun hmot pro truhlářské konstr., výšky do 6 m</t>
  </si>
  <si>
    <t>767996801R00</t>
  </si>
  <si>
    <t>Demontáž atypických ocelových konstr. do 50 kg, ocelové sloupky</t>
  </si>
  <si>
    <t>kg</t>
  </si>
  <si>
    <t>767914810R00</t>
  </si>
  <si>
    <t>Demontáž oplocení rámového H do 1 m</t>
  </si>
  <si>
    <t>m</t>
  </si>
  <si>
    <t>767920810R00</t>
  </si>
  <si>
    <t>Demontáž vrat k oplocení plochy do 2 m2</t>
  </si>
  <si>
    <t>kus</t>
  </si>
  <si>
    <t>767920820R00</t>
  </si>
  <si>
    <t>Demontáž vrat k oplocení plochy do 6 m2</t>
  </si>
  <si>
    <t xml:space="preserve">Odvoz suti a vybour. hmot na skládku do 1 km, odvoz k recyklaci v rámci Kyjova </t>
  </si>
  <si>
    <t>Příplatek k odvozu za každý další 1 km, Kyjov +2km</t>
  </si>
  <si>
    <t>0,691*2</t>
  </si>
  <si>
    <t>76791 (upr)</t>
  </si>
  <si>
    <t>Montáž oplocení</t>
  </si>
  <si>
    <t>Montáž sloupků, zabetonování</t>
  </si>
  <si>
    <t>Montáž branky včetně zabetonování sloupků</t>
  </si>
  <si>
    <t>Montáž brány včetně zabetonování sloupků</t>
  </si>
  <si>
    <t>Plotový dílec 2,5x1,23m, svařovaný 2D, Pozink.+ PVC, odstín antracit</t>
  </si>
  <si>
    <t>Sloupek hranatý 60x40mm, délka 2000mm, Pozink. + PVC, odstín antracit</t>
  </si>
  <si>
    <t>Vstupní branka jednokřídlová, 1000x1600mm, Výplň 2D, Pozink. + PVC, odstín antracit, FAB</t>
  </si>
  <si>
    <t>Vstupní brána dvoukřídlová, 2800x2000mm, Výplň 2D, Pozink. + PVC, odstín antracit, FAB</t>
  </si>
  <si>
    <t>Spojovací a kotevní materiál</t>
  </si>
  <si>
    <t>kpl</t>
  </si>
  <si>
    <t>99876 (upr)</t>
  </si>
  <si>
    <t>Přesun hmot pro zámečnické konstr., výšky do 6 m, oplocení č.1</t>
  </si>
  <si>
    <t>767995103R00</t>
  </si>
  <si>
    <t>Výroba a montáž kov. atypických konstr. do 20 kg, pevná část + uzamykatelná branka</t>
  </si>
  <si>
    <t>sloupky:3*3*10,3</t>
  </si>
  <si>
    <t>vodorovné prvky - pevná část:4*2,75*10,3</t>
  </si>
  <si>
    <t>branka:(2+2+4*0,75)*10,3</t>
  </si>
  <si>
    <t>SHS 60x60x6,3</t>
  </si>
  <si>
    <t>sloupky:3*3</t>
  </si>
  <si>
    <t>vodorovné prvky - pevná část:4*2,75</t>
  </si>
  <si>
    <t>branka:(2+2+4*0,75)</t>
  </si>
  <si>
    <t>Zámek zadlabací + cylindrická vložka, kování nerez klika-klika, kulatá rozeta, DOD+MONT</t>
  </si>
  <si>
    <t>998767101R00</t>
  </si>
  <si>
    <t>Přesun hmot pro zámečnické konstr., výšky do 6 m</t>
  </si>
  <si>
    <t>783903812R00</t>
  </si>
  <si>
    <t>Odmaštění saponáty</t>
  </si>
  <si>
    <t>(0,06+0,06+0,06+0,06)*27</t>
  </si>
  <si>
    <t>783122710R00</t>
  </si>
  <si>
    <t>Nátěr syntetický OK "A" základní</t>
  </si>
  <si>
    <t>2*6,48</t>
  </si>
  <si>
    <t>783122111RT5</t>
  </si>
  <si>
    <t>Nátěr syntetický OK "A" dvojnásobný, matný email 2 x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</si>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</sst>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3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/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7" fillId="0" borderId="33" xfId="0" applyNumberFormat="1" applyFont="1" applyBorder="1" applyAlignment="1">
      <alignment vertical="top" shrinkToFit="1"/>
    </xf>
    <xf numFmtId="174" fontId="18" fillId="0" borderId="33" xfId="0" applyNumberFormat="1" applyFont="1" applyBorder="1" applyAlignment="1">
      <alignment vertical="top" wrapText="1" shrinkToFit="1"/>
    </xf>
    <xf numFmtId="174" fontId="0" fillId="3" borderId="38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74" fontId="17" fillId="0" borderId="38" xfId="0" applyNumberFormat="1" applyFont="1" applyBorder="1" applyAlignment="1">
      <alignment vertical="top" shrinkToFit="1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1"/>
  <sheetViews>
    <sheetView showGridLines="0" tabSelected="1" topLeftCell="B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47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48</v>
      </c>
      <c r="E5" s="25"/>
      <c r="F5" s="25"/>
      <c r="G5" s="25"/>
      <c r="H5" s="27" t="s">
        <v>33</v>
      </c>
      <c r="I5" s="121"/>
      <c r="J5" s="11"/>
    </row>
    <row r="6" spans="1:15" ht="15.75" customHeight="1" x14ac:dyDescent="0.2">
      <c r="A6" s="4"/>
      <c r="B6" s="39"/>
      <c r="C6" s="25"/>
      <c r="D6" s="121" t="s">
        <v>49</v>
      </c>
      <c r="E6" s="25"/>
      <c r="F6" s="25"/>
      <c r="G6" s="25"/>
      <c r="H6" s="27" t="s">
        <v>34</v>
      </c>
      <c r="I6" s="121"/>
      <c r="J6" s="11"/>
    </row>
    <row r="7" spans="1:15" ht="15.75" customHeight="1" x14ac:dyDescent="0.2">
      <c r="A7" s="4"/>
      <c r="B7" s="40"/>
      <c r="C7" s="122" t="s">
        <v>50</v>
      </c>
      <c r="D7" s="104" t="s">
        <v>43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1"/>
      <c r="J11" s="11"/>
    </row>
    <row r="12" spans="1:15" ht="15.75" customHeight="1" x14ac:dyDescent="0.2">
      <c r="A12" s="4"/>
      <c r="B12" s="39"/>
      <c r="C12" s="25"/>
      <c r="D12" s="124"/>
      <c r="E12" s="124"/>
      <c r="F12" s="124"/>
      <c r="G12" s="124"/>
      <c r="H12" s="27" t="s">
        <v>34</v>
      </c>
      <c r="I12" s="121"/>
      <c r="J12" s="11"/>
    </row>
    <row r="13" spans="1:15" ht="15.75" customHeight="1" x14ac:dyDescent="0.2">
      <c r="A13" s="4"/>
      <c r="B13" s="40"/>
      <c r="C13" s="122"/>
      <c r="D13" s="125"/>
      <c r="E13" s="125"/>
      <c r="F13" s="125"/>
      <c r="G13" s="125"/>
      <c r="H13" s="28"/>
      <c r="I13" s="32"/>
      <c r="J13" s="49"/>
    </row>
    <row r="14" spans="1:15" ht="24" customHeight="1" x14ac:dyDescent="0.2">
      <c r="A14" s="4"/>
      <c r="B14" s="64" t="s">
        <v>20</v>
      </c>
      <c r="C14" s="65"/>
      <c r="D14" s="66" t="s">
        <v>46</v>
      </c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v>262780.75</v>
      </c>
      <c r="J16" s="82"/>
    </row>
    <row r="17" spans="1:10" ht="23.25" customHeight="1" x14ac:dyDescent="0.2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v>146926.74</v>
      </c>
      <c r="J17" s="82"/>
    </row>
    <row r="18" spans="1:10" ht="23.25" customHeight="1" x14ac:dyDescent="0.2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v>0</v>
      </c>
      <c r="J18" s="82"/>
    </row>
    <row r="19" spans="1:10" ht="23.25" customHeight="1" x14ac:dyDescent="0.2">
      <c r="A19" s="192" t="s">
        <v>76</v>
      </c>
      <c r="B19" s="193" t="s">
        <v>26</v>
      </c>
      <c r="C19" s="56"/>
      <c r="D19" s="57"/>
      <c r="E19" s="80"/>
      <c r="F19" s="81"/>
      <c r="G19" s="80"/>
      <c r="H19" s="81"/>
      <c r="I19" s="80">
        <v>0</v>
      </c>
      <c r="J19" s="82"/>
    </row>
    <row r="20" spans="1:10" ht="23.25" customHeight="1" x14ac:dyDescent="0.2">
      <c r="A20" s="192" t="s">
        <v>77</v>
      </c>
      <c r="B20" s="193" t="s">
        <v>27</v>
      </c>
      <c r="C20" s="56"/>
      <c r="D20" s="57"/>
      <c r="E20" s="80"/>
      <c r="F20" s="81"/>
      <c r="G20" s="80"/>
      <c r="H20" s="81"/>
      <c r="I20" s="80"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409707.49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v>409707.49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v>86039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v>-0.489999999990687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0" t="s">
        <v>22</v>
      </c>
      <c r="C28" s="151"/>
      <c r="D28" s="151"/>
      <c r="E28" s="152"/>
      <c r="F28" s="153"/>
      <c r="G28" s="154">
        <v>409707.49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0" t="s">
        <v>35</v>
      </c>
      <c r="C29" s="157"/>
      <c r="D29" s="157"/>
      <c r="E29" s="157"/>
      <c r="F29" s="157"/>
      <c r="G29" s="154">
        <v>495746</v>
      </c>
      <c r="H29" s="154"/>
      <c r="I29" s="154"/>
      <c r="J29" s="158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45437</v>
      </c>
      <c r="I32" s="37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52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5" t="s">
        <v>15</v>
      </c>
      <c r="C37" s="3"/>
      <c r="D37" s="3"/>
      <c r="E37" s="3"/>
      <c r="F37" s="142"/>
      <c r="G37" s="142"/>
      <c r="H37" s="142"/>
      <c r="I37" s="142"/>
      <c r="J37" s="3"/>
    </row>
    <row r="38" spans="1:52" ht="25.5" hidden="1" customHeight="1" x14ac:dyDescent="0.2">
      <c r="A38" s="129" t="s">
        <v>37</v>
      </c>
      <c r="B38" s="131" t="s">
        <v>16</v>
      </c>
      <c r="C38" s="132" t="s">
        <v>5</v>
      </c>
      <c r="D38" s="133"/>
      <c r="E38" s="133"/>
      <c r="F38" s="143" t="str">
        <f>B23</f>
        <v>Základ pro sníženou DPH</v>
      </c>
      <c r="G38" s="143" t="str">
        <f>B25</f>
        <v>Základ pro základní DPH</v>
      </c>
      <c r="H38" s="144" t="s">
        <v>17</v>
      </c>
      <c r="I38" s="144" t="s">
        <v>1</v>
      </c>
      <c r="J38" s="134" t="s">
        <v>0</v>
      </c>
    </row>
    <row r="39" spans="1:52" ht="25.5" hidden="1" customHeight="1" x14ac:dyDescent="0.2">
      <c r="A39" s="129">
        <v>1</v>
      </c>
      <c r="B39" s="135" t="s">
        <v>51</v>
      </c>
      <c r="C39" s="136" t="s">
        <v>47</v>
      </c>
      <c r="D39" s="137"/>
      <c r="E39" s="137"/>
      <c r="F39" s="145">
        <v>0</v>
      </c>
      <c r="G39" s="146">
        <v>409707.49</v>
      </c>
      <c r="H39" s="147">
        <v>86039</v>
      </c>
      <c r="I39" s="147">
        <v>495746.49</v>
      </c>
      <c r="J39" s="138">
        <f>IF(CenaCelkemVypocet=0,"",I39/CenaCelkemVypocet*100)</f>
        <v>100</v>
      </c>
    </row>
    <row r="40" spans="1:52" ht="25.5" hidden="1" customHeight="1" x14ac:dyDescent="0.2">
      <c r="A40" s="129"/>
      <c r="B40" s="139" t="s">
        <v>52</v>
      </c>
      <c r="C40" s="140"/>
      <c r="D40" s="140"/>
      <c r="E40" s="141"/>
      <c r="F40" s="148">
        <f>SUMIF(A39:A39,"=1",F39:F39)</f>
        <v>0</v>
      </c>
      <c r="G40" s="149">
        <f>SUMIF(A39:A39,"=1",G39:G39)</f>
        <v>409707.49</v>
      </c>
      <c r="H40" s="149">
        <f>SUMIF(A39:A39,"=1",H39:H39)</f>
        <v>86039</v>
      </c>
      <c r="I40" s="149">
        <f>SUMIF(A39:A39,"=1",I39:I39)</f>
        <v>495746.49</v>
      </c>
      <c r="J40" s="130">
        <f>SUMIF(A39:A39,"=1",J39:J39)</f>
        <v>100</v>
      </c>
    </row>
    <row r="42" spans="1:52" x14ac:dyDescent="0.2">
      <c r="B42" t="s">
        <v>54</v>
      </c>
    </row>
    <row r="43" spans="1:52" x14ac:dyDescent="0.2">
      <c r="B43" s="160" t="s">
        <v>55</v>
      </c>
      <c r="C43" s="160"/>
      <c r="D43" s="160"/>
      <c r="E43" s="160"/>
      <c r="F43" s="160"/>
      <c r="G43" s="160"/>
      <c r="H43" s="160"/>
      <c r="I43" s="160"/>
      <c r="J43" s="160"/>
      <c r="AZ43" s="159" t="str">
        <f>B43</f>
        <v>SO 03 Oplocení</v>
      </c>
    </row>
    <row r="46" spans="1:52" ht="15.75" x14ac:dyDescent="0.25">
      <c r="B46" s="161" t="s">
        <v>56</v>
      </c>
    </row>
    <row r="48" spans="1:52" ht="25.5" customHeight="1" x14ac:dyDescent="0.2">
      <c r="A48" s="162"/>
      <c r="B48" s="168" t="s">
        <v>16</v>
      </c>
      <c r="C48" s="168" t="s">
        <v>5</v>
      </c>
      <c r="D48" s="169"/>
      <c r="E48" s="169"/>
      <c r="F48" s="172" t="s">
        <v>57</v>
      </c>
      <c r="G48" s="172"/>
      <c r="H48" s="172"/>
      <c r="I48" s="173" t="s">
        <v>28</v>
      </c>
      <c r="J48" s="173"/>
    </row>
    <row r="49" spans="1:10" ht="25.5" customHeight="1" x14ac:dyDescent="0.2">
      <c r="A49" s="163"/>
      <c r="B49" s="176" t="s">
        <v>58</v>
      </c>
      <c r="C49" s="177" t="s">
        <v>59</v>
      </c>
      <c r="D49" s="178"/>
      <c r="E49" s="178"/>
      <c r="F49" s="184" t="s">
        <v>23</v>
      </c>
      <c r="G49" s="185"/>
      <c r="H49" s="185"/>
      <c r="I49" s="179">
        <v>11757.18</v>
      </c>
      <c r="J49" s="179"/>
    </row>
    <row r="50" spans="1:10" ht="25.5" customHeight="1" x14ac:dyDescent="0.2">
      <c r="A50" s="163"/>
      <c r="B50" s="166" t="s">
        <v>60</v>
      </c>
      <c r="C50" s="165" t="s">
        <v>61</v>
      </c>
      <c r="D50" s="167"/>
      <c r="E50" s="167"/>
      <c r="F50" s="186" t="s">
        <v>23</v>
      </c>
      <c r="G50" s="187"/>
      <c r="H50" s="187"/>
      <c r="I50" s="174">
        <v>37194.089999999997</v>
      </c>
      <c r="J50" s="174"/>
    </row>
    <row r="51" spans="1:10" ht="25.5" customHeight="1" x14ac:dyDescent="0.2">
      <c r="A51" s="163"/>
      <c r="B51" s="166" t="s">
        <v>62</v>
      </c>
      <c r="C51" s="165" t="s">
        <v>63</v>
      </c>
      <c r="D51" s="167"/>
      <c r="E51" s="167"/>
      <c r="F51" s="186" t="s">
        <v>23</v>
      </c>
      <c r="G51" s="187"/>
      <c r="H51" s="187"/>
      <c r="I51" s="174">
        <v>77284.710000000006</v>
      </c>
      <c r="J51" s="174"/>
    </row>
    <row r="52" spans="1:10" ht="25.5" customHeight="1" x14ac:dyDescent="0.2">
      <c r="A52" s="163"/>
      <c r="B52" s="166" t="s">
        <v>64</v>
      </c>
      <c r="C52" s="165" t="s">
        <v>65</v>
      </c>
      <c r="D52" s="167"/>
      <c r="E52" s="167"/>
      <c r="F52" s="186" t="s">
        <v>23</v>
      </c>
      <c r="G52" s="187"/>
      <c r="H52" s="187"/>
      <c r="I52" s="174">
        <v>42676.800000000003</v>
      </c>
      <c r="J52" s="174"/>
    </row>
    <row r="53" spans="1:10" ht="25.5" customHeight="1" x14ac:dyDescent="0.2">
      <c r="A53" s="163"/>
      <c r="B53" s="166" t="s">
        <v>66</v>
      </c>
      <c r="C53" s="165" t="s">
        <v>67</v>
      </c>
      <c r="D53" s="167"/>
      <c r="E53" s="167"/>
      <c r="F53" s="186" t="s">
        <v>23</v>
      </c>
      <c r="G53" s="187"/>
      <c r="H53" s="187"/>
      <c r="I53" s="174">
        <v>79401.210000000006</v>
      </c>
      <c r="J53" s="174"/>
    </row>
    <row r="54" spans="1:10" ht="25.5" customHeight="1" x14ac:dyDescent="0.2">
      <c r="A54" s="163"/>
      <c r="B54" s="166" t="s">
        <v>68</v>
      </c>
      <c r="C54" s="165" t="s">
        <v>69</v>
      </c>
      <c r="D54" s="167"/>
      <c r="E54" s="167"/>
      <c r="F54" s="186" t="s">
        <v>23</v>
      </c>
      <c r="G54" s="187"/>
      <c r="H54" s="187"/>
      <c r="I54" s="174">
        <v>14466.76</v>
      </c>
      <c r="J54" s="174"/>
    </row>
    <row r="55" spans="1:10" ht="25.5" customHeight="1" x14ac:dyDescent="0.2">
      <c r="A55" s="163"/>
      <c r="B55" s="166" t="s">
        <v>70</v>
      </c>
      <c r="C55" s="165" t="s">
        <v>71</v>
      </c>
      <c r="D55" s="167"/>
      <c r="E55" s="167"/>
      <c r="F55" s="186" t="s">
        <v>24</v>
      </c>
      <c r="G55" s="187"/>
      <c r="H55" s="187"/>
      <c r="I55" s="174">
        <v>8523.85</v>
      </c>
      <c r="J55" s="174"/>
    </row>
    <row r="56" spans="1:10" ht="25.5" customHeight="1" x14ac:dyDescent="0.2">
      <c r="A56" s="163"/>
      <c r="B56" s="166" t="s">
        <v>72</v>
      </c>
      <c r="C56" s="165" t="s">
        <v>73</v>
      </c>
      <c r="D56" s="167"/>
      <c r="E56" s="167"/>
      <c r="F56" s="186" t="s">
        <v>24</v>
      </c>
      <c r="G56" s="187"/>
      <c r="H56" s="187"/>
      <c r="I56" s="174">
        <v>136998.03</v>
      </c>
      <c r="J56" s="174"/>
    </row>
    <row r="57" spans="1:10" ht="25.5" customHeight="1" x14ac:dyDescent="0.2">
      <c r="A57" s="163"/>
      <c r="B57" s="180" t="s">
        <v>74</v>
      </c>
      <c r="C57" s="181" t="s">
        <v>75</v>
      </c>
      <c r="D57" s="182"/>
      <c r="E57" s="182"/>
      <c r="F57" s="188" t="s">
        <v>24</v>
      </c>
      <c r="G57" s="189"/>
      <c r="H57" s="189"/>
      <c r="I57" s="183">
        <v>1404.86</v>
      </c>
      <c r="J57" s="183"/>
    </row>
    <row r="58" spans="1:10" ht="25.5" customHeight="1" x14ac:dyDescent="0.2">
      <c r="A58" s="164"/>
      <c r="B58" s="170" t="s">
        <v>1</v>
      </c>
      <c r="C58" s="170"/>
      <c r="D58" s="171"/>
      <c r="E58" s="171"/>
      <c r="F58" s="190"/>
      <c r="G58" s="191"/>
      <c r="H58" s="191"/>
      <c r="I58" s="175">
        <f>SUM(I49:I57)</f>
        <v>409707.49</v>
      </c>
      <c r="J58" s="175"/>
    </row>
    <row r="59" spans="1:10" x14ac:dyDescent="0.2">
      <c r="F59" s="127"/>
      <c r="G59" s="128"/>
      <c r="H59" s="127"/>
      <c r="I59" s="128"/>
      <c r="J59" s="128"/>
    </row>
    <row r="60" spans="1:10" x14ac:dyDescent="0.2">
      <c r="F60" s="127"/>
      <c r="G60" s="128"/>
      <c r="H60" s="127"/>
      <c r="I60" s="128"/>
      <c r="J60" s="128"/>
    </row>
    <row r="61" spans="1:10" x14ac:dyDescent="0.2">
      <c r="F61" s="127"/>
      <c r="G61" s="128"/>
      <c r="H61" s="127"/>
      <c r="I61" s="128"/>
      <c r="J61" s="12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I56:J56"/>
    <mergeCell ref="C56:E56"/>
    <mergeCell ref="I57:J57"/>
    <mergeCell ref="C57:E57"/>
    <mergeCell ref="I58:J58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D3:J3"/>
    <mergeCell ref="C39:E39"/>
    <mergeCell ref="B40:E40"/>
    <mergeCell ref="B43:J43"/>
    <mergeCell ref="I48:J48"/>
    <mergeCell ref="I49:J49"/>
    <mergeCell ref="C49:E49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04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6" customWidth="1"/>
    <col min="3" max="3" width="38.28515625" style="126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94" t="s">
        <v>6</v>
      </c>
      <c r="B1" s="194"/>
      <c r="C1" s="194"/>
      <c r="D1" s="194"/>
      <c r="E1" s="194"/>
      <c r="F1" s="194"/>
      <c r="G1" s="194"/>
      <c r="AE1" t="s">
        <v>79</v>
      </c>
    </row>
    <row r="2" spans="1:60" ht="24.95" customHeight="1" x14ac:dyDescent="0.2">
      <c r="A2" s="201" t="s">
        <v>78</v>
      </c>
      <c r="B2" s="195"/>
      <c r="C2" s="196" t="s">
        <v>47</v>
      </c>
      <c r="D2" s="197"/>
      <c r="E2" s="197"/>
      <c r="F2" s="197"/>
      <c r="G2" s="203"/>
      <c r="AE2" t="s">
        <v>80</v>
      </c>
    </row>
    <row r="3" spans="1:60" ht="24.95" customHeight="1" x14ac:dyDescent="0.2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81</v>
      </c>
    </row>
    <row r="4" spans="1:60" ht="24.95" hidden="1" customHeight="1" x14ac:dyDescent="0.2">
      <c r="A4" s="202" t="s">
        <v>8</v>
      </c>
      <c r="B4" s="200"/>
      <c r="C4" s="198"/>
      <c r="D4" s="199"/>
      <c r="E4" s="199"/>
      <c r="F4" s="199"/>
      <c r="G4" s="204"/>
      <c r="AE4" t="s">
        <v>82</v>
      </c>
    </row>
    <row r="5" spans="1:60" hidden="1" x14ac:dyDescent="0.2">
      <c r="A5" s="205" t="s">
        <v>83</v>
      </c>
      <c r="B5" s="206"/>
      <c r="C5" s="207"/>
      <c r="D5" s="208"/>
      <c r="E5" s="208"/>
      <c r="F5" s="208"/>
      <c r="G5" s="209"/>
      <c r="AE5" t="s">
        <v>84</v>
      </c>
    </row>
    <row r="7" spans="1:60" ht="38.25" x14ac:dyDescent="0.2">
      <c r="A7" s="214" t="s">
        <v>85</v>
      </c>
      <c r="B7" s="215" t="s">
        <v>86</v>
      </c>
      <c r="C7" s="215" t="s">
        <v>87</v>
      </c>
      <c r="D7" s="214" t="s">
        <v>88</v>
      </c>
      <c r="E7" s="214" t="s">
        <v>89</v>
      </c>
      <c r="F7" s="210" t="s">
        <v>90</v>
      </c>
      <c r="G7" s="232" t="s">
        <v>28</v>
      </c>
      <c r="H7" s="233" t="s">
        <v>29</v>
      </c>
      <c r="I7" s="233" t="s">
        <v>91</v>
      </c>
      <c r="J7" s="233" t="s">
        <v>30</v>
      </c>
      <c r="K7" s="233" t="s">
        <v>92</v>
      </c>
      <c r="L7" s="233" t="s">
        <v>93</v>
      </c>
      <c r="M7" s="233" t="s">
        <v>94</v>
      </c>
      <c r="N7" s="233" t="s">
        <v>95</v>
      </c>
      <c r="O7" s="233" t="s">
        <v>96</v>
      </c>
      <c r="P7" s="233" t="s">
        <v>97</v>
      </c>
      <c r="Q7" s="233" t="s">
        <v>98</v>
      </c>
      <c r="R7" s="233" t="s">
        <v>99</v>
      </c>
      <c r="S7" s="233" t="s">
        <v>100</v>
      </c>
      <c r="T7" s="233" t="s">
        <v>101</v>
      </c>
      <c r="U7" s="217" t="s">
        <v>102</v>
      </c>
    </row>
    <row r="8" spans="1:60" x14ac:dyDescent="0.2">
      <c r="A8" s="234" t="s">
        <v>103</v>
      </c>
      <c r="B8" s="235" t="s">
        <v>58</v>
      </c>
      <c r="C8" s="236" t="s">
        <v>59</v>
      </c>
      <c r="D8" s="237"/>
      <c r="E8" s="238"/>
      <c r="F8" s="239"/>
      <c r="G8" s="239">
        <f>SUMIF(AE9:AE22,"&lt;&gt;NOR",G9:G22)</f>
        <v>11757.18</v>
      </c>
      <c r="H8" s="239"/>
      <c r="I8" s="239">
        <f>SUM(I9:I22)</f>
        <v>0</v>
      </c>
      <c r="J8" s="239"/>
      <c r="K8" s="239">
        <f>SUM(K9:K22)</f>
        <v>11757.18</v>
      </c>
      <c r="L8" s="239"/>
      <c r="M8" s="239">
        <f>SUM(M9:M22)</f>
        <v>14226.187799999998</v>
      </c>
      <c r="N8" s="216"/>
      <c r="O8" s="216">
        <f>SUM(O9:O22)</f>
        <v>0</v>
      </c>
      <c r="P8" s="216"/>
      <c r="Q8" s="216">
        <f>SUM(Q9:Q22)</f>
        <v>0</v>
      </c>
      <c r="R8" s="216"/>
      <c r="S8" s="216"/>
      <c r="T8" s="234"/>
      <c r="U8" s="216">
        <f>SUM(U9:U22)</f>
        <v>15.599999999999998</v>
      </c>
      <c r="AE8" t="s">
        <v>104</v>
      </c>
    </row>
    <row r="9" spans="1:60" ht="22.5" outlineLevel="1" x14ac:dyDescent="0.2">
      <c r="A9" s="212">
        <v>1</v>
      </c>
      <c r="B9" s="218" t="s">
        <v>105</v>
      </c>
      <c r="C9" s="247" t="s">
        <v>106</v>
      </c>
      <c r="D9" s="220" t="s">
        <v>107</v>
      </c>
      <c r="E9" s="227">
        <v>5.75</v>
      </c>
      <c r="F9" s="230">
        <v>585</v>
      </c>
      <c r="G9" s="230">
        <v>3363.75</v>
      </c>
      <c r="H9" s="230">
        <v>0</v>
      </c>
      <c r="I9" s="230">
        <f>ROUND(E9*H9,2)</f>
        <v>0</v>
      </c>
      <c r="J9" s="230">
        <v>585</v>
      </c>
      <c r="K9" s="230">
        <f>ROUND(E9*J9,2)</f>
        <v>3363.75</v>
      </c>
      <c r="L9" s="230">
        <v>21</v>
      </c>
      <c r="M9" s="230">
        <f>G9*(1+L9/100)</f>
        <v>4070.1374999999998</v>
      </c>
      <c r="N9" s="221">
        <v>0</v>
      </c>
      <c r="O9" s="221">
        <f>ROUND(E9*N9,5)</f>
        <v>0</v>
      </c>
      <c r="P9" s="221">
        <v>0</v>
      </c>
      <c r="Q9" s="221">
        <f>ROUND(E9*P9,5)</f>
        <v>0</v>
      </c>
      <c r="R9" s="221"/>
      <c r="S9" s="221"/>
      <c r="T9" s="222">
        <v>0.36499999999999999</v>
      </c>
      <c r="U9" s="221">
        <f>ROUND(E9*T9,2)</f>
        <v>2.1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108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12"/>
      <c r="B10" s="218"/>
      <c r="C10" s="248" t="s">
        <v>109</v>
      </c>
      <c r="D10" s="223"/>
      <c r="E10" s="228">
        <v>5.75</v>
      </c>
      <c r="F10" s="230"/>
      <c r="G10" s="230"/>
      <c r="H10" s="230"/>
      <c r="I10" s="230"/>
      <c r="J10" s="230"/>
      <c r="K10" s="230"/>
      <c r="L10" s="230"/>
      <c r="M10" s="230"/>
      <c r="N10" s="221"/>
      <c r="O10" s="221"/>
      <c r="P10" s="221"/>
      <c r="Q10" s="221"/>
      <c r="R10" s="221"/>
      <c r="S10" s="221"/>
      <c r="T10" s="222"/>
      <c r="U10" s="221"/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110</v>
      </c>
      <c r="AF10" s="211">
        <v>0</v>
      </c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ht="22.5" outlineLevel="1" x14ac:dyDescent="0.2">
      <c r="A11" s="212">
        <v>2</v>
      </c>
      <c r="B11" s="218" t="s">
        <v>105</v>
      </c>
      <c r="C11" s="247" t="s">
        <v>111</v>
      </c>
      <c r="D11" s="220" t="s">
        <v>107</v>
      </c>
      <c r="E11" s="227">
        <v>0.875</v>
      </c>
      <c r="F11" s="230">
        <v>585</v>
      </c>
      <c r="G11" s="230">
        <v>511.88</v>
      </c>
      <c r="H11" s="230">
        <v>0</v>
      </c>
      <c r="I11" s="230">
        <f>ROUND(E11*H11,2)</f>
        <v>0</v>
      </c>
      <c r="J11" s="230">
        <v>585</v>
      </c>
      <c r="K11" s="230">
        <f>ROUND(E11*J11,2)</f>
        <v>511.88</v>
      </c>
      <c r="L11" s="230">
        <v>21</v>
      </c>
      <c r="M11" s="230">
        <f>G11*(1+L11/100)</f>
        <v>619.37479999999994</v>
      </c>
      <c r="N11" s="221">
        <v>0</v>
      </c>
      <c r="O11" s="221">
        <f>ROUND(E11*N11,5)</f>
        <v>0</v>
      </c>
      <c r="P11" s="221">
        <v>0</v>
      </c>
      <c r="Q11" s="221">
        <f>ROUND(E11*P11,5)</f>
        <v>0</v>
      </c>
      <c r="R11" s="221"/>
      <c r="S11" s="221"/>
      <c r="T11" s="222">
        <v>0.36499999999999999</v>
      </c>
      <c r="U11" s="221">
        <f>ROUND(E11*T11,2)</f>
        <v>0.32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108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12"/>
      <c r="B12" s="218"/>
      <c r="C12" s="248" t="s">
        <v>112</v>
      </c>
      <c r="D12" s="223"/>
      <c r="E12" s="228">
        <v>0.875</v>
      </c>
      <c r="F12" s="230"/>
      <c r="G12" s="230"/>
      <c r="H12" s="230"/>
      <c r="I12" s="230"/>
      <c r="J12" s="230"/>
      <c r="K12" s="230"/>
      <c r="L12" s="230"/>
      <c r="M12" s="230"/>
      <c r="N12" s="221"/>
      <c r="O12" s="221"/>
      <c r="P12" s="221"/>
      <c r="Q12" s="221"/>
      <c r="R12" s="221"/>
      <c r="S12" s="221"/>
      <c r="T12" s="222"/>
      <c r="U12" s="221"/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110</v>
      </c>
      <c r="AF12" s="211">
        <v>0</v>
      </c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12">
        <v>3</v>
      </c>
      <c r="B13" s="218" t="s">
        <v>113</v>
      </c>
      <c r="C13" s="247" t="s">
        <v>114</v>
      </c>
      <c r="D13" s="220" t="s">
        <v>107</v>
      </c>
      <c r="E13" s="227">
        <v>6.625</v>
      </c>
      <c r="F13" s="230">
        <v>586</v>
      </c>
      <c r="G13" s="230">
        <v>3882.25</v>
      </c>
      <c r="H13" s="230">
        <v>0</v>
      </c>
      <c r="I13" s="230">
        <f>ROUND(E13*H13,2)</f>
        <v>0</v>
      </c>
      <c r="J13" s="230">
        <v>586</v>
      </c>
      <c r="K13" s="230">
        <f>ROUND(E13*J13,2)</f>
        <v>3882.25</v>
      </c>
      <c r="L13" s="230">
        <v>21</v>
      </c>
      <c r="M13" s="230">
        <f>G13*(1+L13/100)</f>
        <v>4697.5225</v>
      </c>
      <c r="N13" s="221">
        <v>0</v>
      </c>
      <c r="O13" s="221">
        <f>ROUND(E13*N13,5)</f>
        <v>0</v>
      </c>
      <c r="P13" s="221">
        <v>0</v>
      </c>
      <c r="Q13" s="221">
        <f>ROUND(E13*P13,5)</f>
        <v>0</v>
      </c>
      <c r="R13" s="221"/>
      <c r="S13" s="221"/>
      <c r="T13" s="222">
        <v>1.1499999999999999</v>
      </c>
      <c r="U13" s="221">
        <f>ROUND(E13*T13,2)</f>
        <v>7.62</v>
      </c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108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2"/>
      <c r="B14" s="218"/>
      <c r="C14" s="248" t="s">
        <v>115</v>
      </c>
      <c r="D14" s="223"/>
      <c r="E14" s="228">
        <v>6.625</v>
      </c>
      <c r="F14" s="230"/>
      <c r="G14" s="230"/>
      <c r="H14" s="230"/>
      <c r="I14" s="230"/>
      <c r="J14" s="230"/>
      <c r="K14" s="230"/>
      <c r="L14" s="230"/>
      <c r="M14" s="230"/>
      <c r="N14" s="221"/>
      <c r="O14" s="221"/>
      <c r="P14" s="221"/>
      <c r="Q14" s="221"/>
      <c r="R14" s="221"/>
      <c r="S14" s="221"/>
      <c r="T14" s="222"/>
      <c r="U14" s="221"/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110</v>
      </c>
      <c r="AF14" s="211">
        <v>0</v>
      </c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ht="22.5" outlineLevel="1" x14ac:dyDescent="0.2">
      <c r="A15" s="212">
        <v>4</v>
      </c>
      <c r="B15" s="218" t="s">
        <v>116</v>
      </c>
      <c r="C15" s="247" t="s">
        <v>117</v>
      </c>
      <c r="D15" s="220" t="s">
        <v>107</v>
      </c>
      <c r="E15" s="227">
        <v>1.544</v>
      </c>
      <c r="F15" s="230">
        <v>1557</v>
      </c>
      <c r="G15" s="230">
        <v>2404.0100000000002</v>
      </c>
      <c r="H15" s="230">
        <v>0</v>
      </c>
      <c r="I15" s="230">
        <f>ROUND(E15*H15,2)</f>
        <v>0</v>
      </c>
      <c r="J15" s="230">
        <v>1557</v>
      </c>
      <c r="K15" s="230">
        <f>ROUND(E15*J15,2)</f>
        <v>2404.0100000000002</v>
      </c>
      <c r="L15" s="230">
        <v>21</v>
      </c>
      <c r="M15" s="230">
        <f>G15*(1+L15/100)</f>
        <v>2908.8521000000001</v>
      </c>
      <c r="N15" s="221">
        <v>0</v>
      </c>
      <c r="O15" s="221">
        <f>ROUND(E15*N15,5)</f>
        <v>0</v>
      </c>
      <c r="P15" s="221">
        <v>0</v>
      </c>
      <c r="Q15" s="221">
        <f>ROUND(E15*P15,5)</f>
        <v>0</v>
      </c>
      <c r="R15" s="221"/>
      <c r="S15" s="221"/>
      <c r="T15" s="222">
        <v>3.5329999999999999</v>
      </c>
      <c r="U15" s="221">
        <f>ROUND(E15*T15,2)</f>
        <v>5.45</v>
      </c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108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12"/>
      <c r="B16" s="218"/>
      <c r="C16" s="248" t="s">
        <v>118</v>
      </c>
      <c r="D16" s="223"/>
      <c r="E16" s="228">
        <v>0.54400000000000004</v>
      </c>
      <c r="F16" s="230"/>
      <c r="G16" s="230"/>
      <c r="H16" s="230"/>
      <c r="I16" s="230"/>
      <c r="J16" s="230"/>
      <c r="K16" s="230"/>
      <c r="L16" s="230"/>
      <c r="M16" s="230"/>
      <c r="N16" s="221"/>
      <c r="O16" s="221"/>
      <c r="P16" s="221"/>
      <c r="Q16" s="221"/>
      <c r="R16" s="221"/>
      <c r="S16" s="221"/>
      <c r="T16" s="222"/>
      <c r="U16" s="221"/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110</v>
      </c>
      <c r="AF16" s="211">
        <v>0</v>
      </c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12"/>
      <c r="B17" s="218"/>
      <c r="C17" s="248" t="s">
        <v>119</v>
      </c>
      <c r="D17" s="223"/>
      <c r="E17" s="228">
        <v>1</v>
      </c>
      <c r="F17" s="230"/>
      <c r="G17" s="230"/>
      <c r="H17" s="230"/>
      <c r="I17" s="230"/>
      <c r="J17" s="230"/>
      <c r="K17" s="230"/>
      <c r="L17" s="230"/>
      <c r="M17" s="230"/>
      <c r="N17" s="221"/>
      <c r="O17" s="221"/>
      <c r="P17" s="221"/>
      <c r="Q17" s="221"/>
      <c r="R17" s="221"/>
      <c r="S17" s="221"/>
      <c r="T17" s="222"/>
      <c r="U17" s="221"/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110</v>
      </c>
      <c r="AF17" s="211">
        <v>0</v>
      </c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12">
        <v>5</v>
      </c>
      <c r="B18" s="218" t="s">
        <v>120</v>
      </c>
      <c r="C18" s="247" t="s">
        <v>121</v>
      </c>
      <c r="D18" s="220" t="s">
        <v>107</v>
      </c>
      <c r="E18" s="227">
        <v>1.54</v>
      </c>
      <c r="F18" s="230">
        <v>44.9</v>
      </c>
      <c r="G18" s="230">
        <v>69.150000000000006</v>
      </c>
      <c r="H18" s="230">
        <v>0</v>
      </c>
      <c r="I18" s="230">
        <f>ROUND(E18*H18,2)</f>
        <v>0</v>
      </c>
      <c r="J18" s="230">
        <v>44.9</v>
      </c>
      <c r="K18" s="230">
        <f>ROUND(E18*J18,2)</f>
        <v>69.150000000000006</v>
      </c>
      <c r="L18" s="230">
        <v>21</v>
      </c>
      <c r="M18" s="230">
        <f>G18*(1+L18/100)</f>
        <v>83.671500000000009</v>
      </c>
      <c r="N18" s="221">
        <v>0</v>
      </c>
      <c r="O18" s="221">
        <f>ROUND(E18*N18,5)</f>
        <v>0</v>
      </c>
      <c r="P18" s="221">
        <v>0</v>
      </c>
      <c r="Q18" s="221">
        <f>ROUND(E18*P18,5)</f>
        <v>0</v>
      </c>
      <c r="R18" s="221"/>
      <c r="S18" s="221"/>
      <c r="T18" s="222">
        <v>5.8000000000000003E-2</v>
      </c>
      <c r="U18" s="221">
        <f>ROUND(E18*T18,2)</f>
        <v>0.09</v>
      </c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108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12">
        <v>6</v>
      </c>
      <c r="B19" s="218" t="s">
        <v>122</v>
      </c>
      <c r="C19" s="247" t="s">
        <v>123</v>
      </c>
      <c r="D19" s="220" t="s">
        <v>107</v>
      </c>
      <c r="E19" s="227">
        <v>1.54</v>
      </c>
      <c r="F19" s="230">
        <v>119.5</v>
      </c>
      <c r="G19" s="230">
        <v>184.03</v>
      </c>
      <c r="H19" s="230">
        <v>0</v>
      </c>
      <c r="I19" s="230">
        <f>ROUND(E19*H19,2)</f>
        <v>0</v>
      </c>
      <c r="J19" s="230">
        <v>119.5</v>
      </c>
      <c r="K19" s="230">
        <f>ROUND(E19*J19,2)</f>
        <v>184.03</v>
      </c>
      <c r="L19" s="230">
        <v>21</v>
      </c>
      <c r="M19" s="230">
        <f>G19*(1+L19/100)</f>
        <v>222.6763</v>
      </c>
      <c r="N19" s="221">
        <v>0</v>
      </c>
      <c r="O19" s="221">
        <f>ROUND(E19*N19,5)</f>
        <v>0</v>
      </c>
      <c r="P19" s="221">
        <v>0</v>
      </c>
      <c r="Q19" s="221">
        <f>ROUND(E19*P19,5)</f>
        <v>0</v>
      </c>
      <c r="R19" s="221"/>
      <c r="S19" s="221"/>
      <c r="T19" s="222">
        <v>1.0999999999999999E-2</v>
      </c>
      <c r="U19" s="221">
        <f>ROUND(E19*T19,2)</f>
        <v>0.02</v>
      </c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108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ht="22.5" outlineLevel="1" x14ac:dyDescent="0.2">
      <c r="A20" s="212">
        <v>7</v>
      </c>
      <c r="B20" s="218" t="s">
        <v>124</v>
      </c>
      <c r="C20" s="247" t="s">
        <v>125</v>
      </c>
      <c r="D20" s="220" t="s">
        <v>107</v>
      </c>
      <c r="E20" s="227">
        <v>23.1</v>
      </c>
      <c r="F20" s="230">
        <v>23.9</v>
      </c>
      <c r="G20" s="230">
        <v>552.09</v>
      </c>
      <c r="H20" s="230">
        <v>0</v>
      </c>
      <c r="I20" s="230">
        <f>ROUND(E20*H20,2)</f>
        <v>0</v>
      </c>
      <c r="J20" s="230">
        <v>23.9</v>
      </c>
      <c r="K20" s="230">
        <f>ROUND(E20*J20,2)</f>
        <v>552.09</v>
      </c>
      <c r="L20" s="230">
        <v>21</v>
      </c>
      <c r="M20" s="230">
        <f>G20*(1+L20/100)</f>
        <v>668.02890000000002</v>
      </c>
      <c r="N20" s="221">
        <v>0</v>
      </c>
      <c r="O20" s="221">
        <f>ROUND(E20*N20,5)</f>
        <v>0</v>
      </c>
      <c r="P20" s="221">
        <v>0</v>
      </c>
      <c r="Q20" s="221">
        <f>ROUND(E20*P20,5)</f>
        <v>0</v>
      </c>
      <c r="R20" s="221"/>
      <c r="S20" s="221"/>
      <c r="T20" s="222">
        <v>0</v>
      </c>
      <c r="U20" s="221">
        <f>ROUND(E20*T20,2)</f>
        <v>0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108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12"/>
      <c r="B21" s="218"/>
      <c r="C21" s="248" t="s">
        <v>126</v>
      </c>
      <c r="D21" s="223"/>
      <c r="E21" s="228">
        <v>23.1</v>
      </c>
      <c r="F21" s="230"/>
      <c r="G21" s="230"/>
      <c r="H21" s="230"/>
      <c r="I21" s="230"/>
      <c r="J21" s="230"/>
      <c r="K21" s="230"/>
      <c r="L21" s="230"/>
      <c r="M21" s="230"/>
      <c r="N21" s="221"/>
      <c r="O21" s="221"/>
      <c r="P21" s="221"/>
      <c r="Q21" s="221"/>
      <c r="R21" s="221"/>
      <c r="S21" s="221"/>
      <c r="T21" s="222"/>
      <c r="U21" s="221"/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110</v>
      </c>
      <c r="AF21" s="211">
        <v>0</v>
      </c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ht="22.5" outlineLevel="1" x14ac:dyDescent="0.2">
      <c r="A22" s="212">
        <v>8</v>
      </c>
      <c r="B22" s="218" t="s">
        <v>127</v>
      </c>
      <c r="C22" s="247" t="s">
        <v>128</v>
      </c>
      <c r="D22" s="220" t="s">
        <v>107</v>
      </c>
      <c r="E22" s="227">
        <v>1.54</v>
      </c>
      <c r="F22" s="230">
        <v>513</v>
      </c>
      <c r="G22" s="230">
        <v>790.02</v>
      </c>
      <c r="H22" s="230">
        <v>0</v>
      </c>
      <c r="I22" s="230">
        <f>ROUND(E22*H22,2)</f>
        <v>0</v>
      </c>
      <c r="J22" s="230">
        <v>513</v>
      </c>
      <c r="K22" s="230">
        <f>ROUND(E22*J22,2)</f>
        <v>790.02</v>
      </c>
      <c r="L22" s="230">
        <v>21</v>
      </c>
      <c r="M22" s="230">
        <f>G22*(1+L22/100)</f>
        <v>955.92419999999993</v>
      </c>
      <c r="N22" s="221">
        <v>0</v>
      </c>
      <c r="O22" s="221">
        <f>ROUND(E22*N22,5)</f>
        <v>0</v>
      </c>
      <c r="P22" s="221">
        <v>0</v>
      </c>
      <c r="Q22" s="221">
        <f>ROUND(E22*P22,5)</f>
        <v>0</v>
      </c>
      <c r="R22" s="221"/>
      <c r="S22" s="221"/>
      <c r="T22" s="222">
        <v>0</v>
      </c>
      <c r="U22" s="221">
        <f>ROUND(E22*T22,2)</f>
        <v>0</v>
      </c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108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x14ac:dyDescent="0.2">
      <c r="A23" s="213" t="s">
        <v>103</v>
      </c>
      <c r="B23" s="219" t="s">
        <v>60</v>
      </c>
      <c r="C23" s="249" t="s">
        <v>61</v>
      </c>
      <c r="D23" s="224"/>
      <c r="E23" s="229"/>
      <c r="F23" s="231"/>
      <c r="G23" s="231">
        <f>SUMIF(AE24:AE30,"&lt;&gt;NOR",G24:G30)</f>
        <v>37194.089999999997</v>
      </c>
      <c r="H23" s="231"/>
      <c r="I23" s="231">
        <f>SUM(I24:I30)</f>
        <v>32795.770000000004</v>
      </c>
      <c r="J23" s="231"/>
      <c r="K23" s="231">
        <f>SUM(K24:K30)</f>
        <v>4398.32</v>
      </c>
      <c r="L23" s="231"/>
      <c r="M23" s="231">
        <f>SUM(M24:M30)</f>
        <v>45004.848900000005</v>
      </c>
      <c r="N23" s="225"/>
      <c r="O23" s="225">
        <f>SUM(O24:O30)</f>
        <v>23.179560000000002</v>
      </c>
      <c r="P23" s="225"/>
      <c r="Q23" s="225">
        <f>SUM(Q24:Q30)</f>
        <v>0</v>
      </c>
      <c r="R23" s="225"/>
      <c r="S23" s="225"/>
      <c r="T23" s="226"/>
      <c r="U23" s="225">
        <f>SUM(U24:U30)</f>
        <v>6.7799999999999994</v>
      </c>
      <c r="AE23" t="s">
        <v>104</v>
      </c>
    </row>
    <row r="24" spans="1:60" outlineLevel="1" x14ac:dyDescent="0.2">
      <c r="A24" s="212">
        <v>9</v>
      </c>
      <c r="B24" s="218" t="s">
        <v>129</v>
      </c>
      <c r="C24" s="247" t="s">
        <v>130</v>
      </c>
      <c r="D24" s="220" t="s">
        <v>107</v>
      </c>
      <c r="E24" s="227">
        <v>8.4640000000000004</v>
      </c>
      <c r="F24" s="230">
        <v>3560</v>
      </c>
      <c r="G24" s="230">
        <v>30131.84</v>
      </c>
      <c r="H24" s="230">
        <v>3230.72</v>
      </c>
      <c r="I24" s="230">
        <f>ROUND(E24*H24,2)</f>
        <v>27344.81</v>
      </c>
      <c r="J24" s="230">
        <v>329.2800000000002</v>
      </c>
      <c r="K24" s="230">
        <f>ROUND(E24*J24,2)</f>
        <v>2787.03</v>
      </c>
      <c r="L24" s="230">
        <v>21</v>
      </c>
      <c r="M24" s="230">
        <f>G24*(1+L24/100)</f>
        <v>36459.526400000002</v>
      </c>
      <c r="N24" s="221">
        <v>2.5249999999999999</v>
      </c>
      <c r="O24" s="221">
        <f>ROUND(E24*N24,5)</f>
        <v>21.371600000000001</v>
      </c>
      <c r="P24" s="221">
        <v>0</v>
      </c>
      <c r="Q24" s="221">
        <f>ROUND(E24*P24,5)</f>
        <v>0</v>
      </c>
      <c r="R24" s="221"/>
      <c r="S24" s="221"/>
      <c r="T24" s="222">
        <v>0.48</v>
      </c>
      <c r="U24" s="221">
        <f>ROUND(E24*T24,2)</f>
        <v>4.0599999999999996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108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12"/>
      <c r="B25" s="218"/>
      <c r="C25" s="248" t="s">
        <v>131</v>
      </c>
      <c r="D25" s="223"/>
      <c r="E25" s="228">
        <v>8.4640000000000004</v>
      </c>
      <c r="F25" s="230"/>
      <c r="G25" s="230"/>
      <c r="H25" s="230"/>
      <c r="I25" s="230"/>
      <c r="J25" s="230"/>
      <c r="K25" s="230"/>
      <c r="L25" s="230"/>
      <c r="M25" s="230"/>
      <c r="N25" s="221"/>
      <c r="O25" s="221"/>
      <c r="P25" s="221"/>
      <c r="Q25" s="221"/>
      <c r="R25" s="221"/>
      <c r="S25" s="221"/>
      <c r="T25" s="222"/>
      <c r="U25" s="221"/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110</v>
      </c>
      <c r="AF25" s="211">
        <v>0</v>
      </c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ht="22.5" outlineLevel="1" x14ac:dyDescent="0.2">
      <c r="A26" s="212">
        <v>10</v>
      </c>
      <c r="B26" s="218" t="s">
        <v>132</v>
      </c>
      <c r="C26" s="247" t="s">
        <v>133</v>
      </c>
      <c r="D26" s="220" t="s">
        <v>107</v>
      </c>
      <c r="E26" s="227">
        <v>0.54400000000000004</v>
      </c>
      <c r="F26" s="230">
        <v>3735</v>
      </c>
      <c r="G26" s="230">
        <v>2031.84</v>
      </c>
      <c r="H26" s="230">
        <v>3253.08</v>
      </c>
      <c r="I26" s="230">
        <f>ROUND(E26*H26,2)</f>
        <v>1769.68</v>
      </c>
      <c r="J26" s="230">
        <v>481.92000000000007</v>
      </c>
      <c r="K26" s="230">
        <f>ROUND(E26*J26,2)</f>
        <v>262.16000000000003</v>
      </c>
      <c r="L26" s="230">
        <v>21</v>
      </c>
      <c r="M26" s="230">
        <f>G26*(1+L26/100)</f>
        <v>2458.5263999999997</v>
      </c>
      <c r="N26" s="221">
        <v>3.1486999999999998</v>
      </c>
      <c r="O26" s="221">
        <f>ROUND(E26*N26,5)</f>
        <v>1.71289</v>
      </c>
      <c r="P26" s="221">
        <v>0</v>
      </c>
      <c r="Q26" s="221">
        <f>ROUND(E26*P26,5)</f>
        <v>0</v>
      </c>
      <c r="R26" s="221"/>
      <c r="S26" s="221"/>
      <c r="T26" s="222">
        <v>0.97</v>
      </c>
      <c r="U26" s="221">
        <f>ROUND(E26*T26,2)</f>
        <v>0.53</v>
      </c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108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12"/>
      <c r="B27" s="218"/>
      <c r="C27" s="248" t="s">
        <v>134</v>
      </c>
      <c r="D27" s="223"/>
      <c r="E27" s="228">
        <v>0.54400000000000004</v>
      </c>
      <c r="F27" s="230"/>
      <c r="G27" s="230"/>
      <c r="H27" s="230"/>
      <c r="I27" s="230"/>
      <c r="J27" s="230"/>
      <c r="K27" s="230"/>
      <c r="L27" s="230"/>
      <c r="M27" s="230"/>
      <c r="N27" s="221"/>
      <c r="O27" s="221"/>
      <c r="P27" s="221"/>
      <c r="Q27" s="221"/>
      <c r="R27" s="221"/>
      <c r="S27" s="221"/>
      <c r="T27" s="222"/>
      <c r="U27" s="221"/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110</v>
      </c>
      <c r="AF27" s="211">
        <v>0</v>
      </c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ht="22.5" outlineLevel="1" x14ac:dyDescent="0.2">
      <c r="A28" s="212">
        <v>11</v>
      </c>
      <c r="B28" s="218" t="s">
        <v>135</v>
      </c>
      <c r="C28" s="247" t="s">
        <v>136</v>
      </c>
      <c r="D28" s="220" t="s">
        <v>137</v>
      </c>
      <c r="E28" s="227">
        <v>9.3104000000000006E-2</v>
      </c>
      <c r="F28" s="230">
        <v>54030</v>
      </c>
      <c r="G28" s="230">
        <v>5030.41</v>
      </c>
      <c r="H28" s="230">
        <v>39539.440000000002</v>
      </c>
      <c r="I28" s="230">
        <f>ROUND(E28*H28,2)</f>
        <v>3681.28</v>
      </c>
      <c r="J28" s="230">
        <v>14490.559999999998</v>
      </c>
      <c r="K28" s="230">
        <f>ROUND(E28*J28,2)</f>
        <v>1349.13</v>
      </c>
      <c r="L28" s="230">
        <v>21</v>
      </c>
      <c r="M28" s="230">
        <f>G28*(1+L28/100)</f>
        <v>6086.7960999999996</v>
      </c>
      <c r="N28" s="221">
        <v>1.0211600000000001</v>
      </c>
      <c r="O28" s="221">
        <f>ROUND(E28*N28,5)</f>
        <v>9.5070000000000002E-2</v>
      </c>
      <c r="P28" s="221">
        <v>0</v>
      </c>
      <c r="Q28" s="221">
        <f>ROUND(E28*P28,5)</f>
        <v>0</v>
      </c>
      <c r="R28" s="221"/>
      <c r="S28" s="221"/>
      <c r="T28" s="222">
        <v>23.530999999999999</v>
      </c>
      <c r="U28" s="221">
        <f>ROUND(E28*T28,2)</f>
        <v>2.19</v>
      </c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108</v>
      </c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12"/>
      <c r="B29" s="218"/>
      <c r="C29" s="248" t="s">
        <v>138</v>
      </c>
      <c r="D29" s="223"/>
      <c r="E29" s="228">
        <v>4.6552000000000003E-2</v>
      </c>
      <c r="F29" s="230"/>
      <c r="G29" s="230"/>
      <c r="H29" s="230"/>
      <c r="I29" s="230"/>
      <c r="J29" s="230"/>
      <c r="K29" s="230"/>
      <c r="L29" s="230"/>
      <c r="M29" s="230"/>
      <c r="N29" s="221"/>
      <c r="O29" s="221"/>
      <c r="P29" s="221"/>
      <c r="Q29" s="221"/>
      <c r="R29" s="221"/>
      <c r="S29" s="221"/>
      <c r="T29" s="222"/>
      <c r="U29" s="221"/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110</v>
      </c>
      <c r="AF29" s="211">
        <v>0</v>
      </c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12"/>
      <c r="B30" s="218"/>
      <c r="C30" s="248" t="s">
        <v>139</v>
      </c>
      <c r="D30" s="223"/>
      <c r="E30" s="228">
        <v>4.6552000000000003E-2</v>
      </c>
      <c r="F30" s="230"/>
      <c r="G30" s="230"/>
      <c r="H30" s="230"/>
      <c r="I30" s="230"/>
      <c r="J30" s="230"/>
      <c r="K30" s="230"/>
      <c r="L30" s="230"/>
      <c r="M30" s="230"/>
      <c r="N30" s="221"/>
      <c r="O30" s="221"/>
      <c r="P30" s="221"/>
      <c r="Q30" s="221"/>
      <c r="R30" s="221"/>
      <c r="S30" s="221"/>
      <c r="T30" s="222"/>
      <c r="U30" s="221"/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110</v>
      </c>
      <c r="AF30" s="211">
        <v>0</v>
      </c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x14ac:dyDescent="0.2">
      <c r="A31" s="213" t="s">
        <v>103</v>
      </c>
      <c r="B31" s="219" t="s">
        <v>62</v>
      </c>
      <c r="C31" s="249" t="s">
        <v>63</v>
      </c>
      <c r="D31" s="224"/>
      <c r="E31" s="229"/>
      <c r="F31" s="231"/>
      <c r="G31" s="231">
        <f>SUMIF(AE32:AE44,"&lt;&gt;NOR",G32:G44)</f>
        <v>77284.710000000006</v>
      </c>
      <c r="H31" s="231"/>
      <c r="I31" s="231">
        <f>SUM(I32:I44)</f>
        <v>39512.57</v>
      </c>
      <c r="J31" s="231"/>
      <c r="K31" s="231">
        <f>SUM(K32:K44)</f>
        <v>37772.14</v>
      </c>
      <c r="L31" s="231"/>
      <c r="M31" s="231">
        <f>SUM(M32:M44)</f>
        <v>93514.499100000001</v>
      </c>
      <c r="N31" s="225"/>
      <c r="O31" s="225">
        <f>SUM(O32:O44)</f>
        <v>10.98114</v>
      </c>
      <c r="P31" s="225"/>
      <c r="Q31" s="225">
        <f>SUM(Q32:Q44)</f>
        <v>0</v>
      </c>
      <c r="R31" s="225"/>
      <c r="S31" s="225"/>
      <c r="T31" s="226"/>
      <c r="U31" s="225">
        <f>SUM(U32:U44)</f>
        <v>55.230000000000004</v>
      </c>
      <c r="AE31" t="s">
        <v>104</v>
      </c>
    </row>
    <row r="32" spans="1:60" ht="22.5" outlineLevel="1" x14ac:dyDescent="0.2">
      <c r="A32" s="212">
        <v>12</v>
      </c>
      <c r="B32" s="218" t="s">
        <v>140</v>
      </c>
      <c r="C32" s="247" t="s">
        <v>141</v>
      </c>
      <c r="D32" s="220" t="s">
        <v>107</v>
      </c>
      <c r="E32" s="227">
        <v>3.3439999999999999</v>
      </c>
      <c r="F32" s="230">
        <v>5075</v>
      </c>
      <c r="G32" s="230">
        <v>16970.8</v>
      </c>
      <c r="H32" s="230">
        <v>4370.33</v>
      </c>
      <c r="I32" s="230">
        <f>ROUND(E32*H32,2)</f>
        <v>14614.38</v>
      </c>
      <c r="J32" s="230">
        <v>704.67000000000007</v>
      </c>
      <c r="K32" s="230">
        <f>ROUND(E32*J32,2)</f>
        <v>2356.42</v>
      </c>
      <c r="L32" s="230">
        <v>21</v>
      </c>
      <c r="M32" s="230">
        <f>G32*(1+L32/100)</f>
        <v>20534.667999999998</v>
      </c>
      <c r="N32" s="221">
        <v>2.5301300000000002</v>
      </c>
      <c r="O32" s="221">
        <f>ROUND(E32*N32,5)</f>
        <v>8.4607500000000009</v>
      </c>
      <c r="P32" s="221">
        <v>0</v>
      </c>
      <c r="Q32" s="221">
        <f>ROUND(E32*P32,5)</f>
        <v>0</v>
      </c>
      <c r="R32" s="221"/>
      <c r="S32" s="221"/>
      <c r="T32" s="222">
        <v>1.212</v>
      </c>
      <c r="U32" s="221">
        <f>ROUND(E32*T32,2)</f>
        <v>4.05</v>
      </c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108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12"/>
      <c r="B33" s="218"/>
      <c r="C33" s="248" t="s">
        <v>142</v>
      </c>
      <c r="D33" s="223"/>
      <c r="E33" s="228">
        <v>2.96</v>
      </c>
      <c r="F33" s="230"/>
      <c r="G33" s="230"/>
      <c r="H33" s="230"/>
      <c r="I33" s="230"/>
      <c r="J33" s="230"/>
      <c r="K33" s="230"/>
      <c r="L33" s="230"/>
      <c r="M33" s="230"/>
      <c r="N33" s="221"/>
      <c r="O33" s="221"/>
      <c r="P33" s="221"/>
      <c r="Q33" s="221"/>
      <c r="R33" s="221"/>
      <c r="S33" s="221"/>
      <c r="T33" s="222"/>
      <c r="U33" s="221"/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110</v>
      </c>
      <c r="AF33" s="211">
        <v>0</v>
      </c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12"/>
      <c r="B34" s="218"/>
      <c r="C34" s="248" t="s">
        <v>143</v>
      </c>
      <c r="D34" s="223"/>
      <c r="E34" s="228">
        <v>0.38400000000000001</v>
      </c>
      <c r="F34" s="230"/>
      <c r="G34" s="230"/>
      <c r="H34" s="230"/>
      <c r="I34" s="230"/>
      <c r="J34" s="230"/>
      <c r="K34" s="230"/>
      <c r="L34" s="230"/>
      <c r="M34" s="230"/>
      <c r="N34" s="221"/>
      <c r="O34" s="221"/>
      <c r="P34" s="221"/>
      <c r="Q34" s="221"/>
      <c r="R34" s="221"/>
      <c r="S34" s="221"/>
      <c r="T34" s="222"/>
      <c r="U34" s="221"/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110</v>
      </c>
      <c r="AF34" s="211">
        <v>0</v>
      </c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ht="22.5" outlineLevel="1" x14ac:dyDescent="0.2">
      <c r="A35" s="212">
        <v>13</v>
      </c>
      <c r="B35" s="218" t="s">
        <v>144</v>
      </c>
      <c r="C35" s="247" t="s">
        <v>145</v>
      </c>
      <c r="D35" s="220" t="s">
        <v>137</v>
      </c>
      <c r="E35" s="227">
        <v>0.2087</v>
      </c>
      <c r="F35" s="230">
        <v>54800</v>
      </c>
      <c r="G35" s="230">
        <v>11436.76</v>
      </c>
      <c r="H35" s="230">
        <v>39518.14</v>
      </c>
      <c r="I35" s="230">
        <f>ROUND(E35*H35,2)</f>
        <v>8247.44</v>
      </c>
      <c r="J35" s="230">
        <v>15281.86</v>
      </c>
      <c r="K35" s="230">
        <f>ROUND(E35*J35,2)</f>
        <v>3189.32</v>
      </c>
      <c r="L35" s="230">
        <v>21</v>
      </c>
      <c r="M35" s="230">
        <f>G35*(1+L35/100)</f>
        <v>13838.479600000001</v>
      </c>
      <c r="N35" s="221">
        <v>1.0202899999999999</v>
      </c>
      <c r="O35" s="221">
        <f>ROUND(E35*N35,5)</f>
        <v>0.21293000000000001</v>
      </c>
      <c r="P35" s="221">
        <v>0</v>
      </c>
      <c r="Q35" s="221">
        <f>ROUND(E35*P35,5)</f>
        <v>0</v>
      </c>
      <c r="R35" s="221"/>
      <c r="S35" s="221"/>
      <c r="T35" s="222">
        <v>25.271000000000001</v>
      </c>
      <c r="U35" s="221">
        <f>ROUND(E35*T35,2)</f>
        <v>5.27</v>
      </c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108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12"/>
      <c r="B36" s="218"/>
      <c r="C36" s="248" t="s">
        <v>146</v>
      </c>
      <c r="D36" s="223"/>
      <c r="E36" s="228">
        <v>0.14124300000000001</v>
      </c>
      <c r="F36" s="230"/>
      <c r="G36" s="230"/>
      <c r="H36" s="230"/>
      <c r="I36" s="230"/>
      <c r="J36" s="230"/>
      <c r="K36" s="230"/>
      <c r="L36" s="230"/>
      <c r="M36" s="230"/>
      <c r="N36" s="221"/>
      <c r="O36" s="221"/>
      <c r="P36" s="221"/>
      <c r="Q36" s="221"/>
      <c r="R36" s="221"/>
      <c r="S36" s="221"/>
      <c r="T36" s="222"/>
      <c r="U36" s="221"/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110</v>
      </c>
      <c r="AF36" s="211">
        <v>0</v>
      </c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12"/>
      <c r="B37" s="218"/>
      <c r="C37" s="248" t="s">
        <v>147</v>
      </c>
      <c r="D37" s="223"/>
      <c r="E37" s="228">
        <v>1.7457E-2</v>
      </c>
      <c r="F37" s="230"/>
      <c r="G37" s="230"/>
      <c r="H37" s="230"/>
      <c r="I37" s="230"/>
      <c r="J37" s="230"/>
      <c r="K37" s="230"/>
      <c r="L37" s="230"/>
      <c r="M37" s="230"/>
      <c r="N37" s="221"/>
      <c r="O37" s="221"/>
      <c r="P37" s="221"/>
      <c r="Q37" s="221"/>
      <c r="R37" s="221"/>
      <c r="S37" s="221"/>
      <c r="T37" s="222"/>
      <c r="U37" s="221"/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110</v>
      </c>
      <c r="AF37" s="211">
        <v>0</v>
      </c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12"/>
      <c r="B38" s="218"/>
      <c r="C38" s="248" t="s">
        <v>148</v>
      </c>
      <c r="D38" s="223"/>
      <c r="E38" s="228">
        <v>0.05</v>
      </c>
      <c r="F38" s="230"/>
      <c r="G38" s="230"/>
      <c r="H38" s="230"/>
      <c r="I38" s="230"/>
      <c r="J38" s="230"/>
      <c r="K38" s="230"/>
      <c r="L38" s="230"/>
      <c r="M38" s="230"/>
      <c r="N38" s="221"/>
      <c r="O38" s="221"/>
      <c r="P38" s="221"/>
      <c r="Q38" s="221"/>
      <c r="R38" s="221"/>
      <c r="S38" s="221"/>
      <c r="T38" s="222"/>
      <c r="U38" s="221"/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110</v>
      </c>
      <c r="AF38" s="211">
        <v>0</v>
      </c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ht="22.5" outlineLevel="1" x14ac:dyDescent="0.2">
      <c r="A39" s="212">
        <v>14</v>
      </c>
      <c r="B39" s="218" t="s">
        <v>149</v>
      </c>
      <c r="C39" s="247" t="s">
        <v>150</v>
      </c>
      <c r="D39" s="220" t="s">
        <v>151</v>
      </c>
      <c r="E39" s="227">
        <v>38.26</v>
      </c>
      <c r="F39" s="230">
        <v>976</v>
      </c>
      <c r="G39" s="230">
        <v>37341.760000000002</v>
      </c>
      <c r="H39" s="230">
        <v>435.2</v>
      </c>
      <c r="I39" s="230">
        <f>ROUND(E39*H39,2)</f>
        <v>16650.75</v>
      </c>
      <c r="J39" s="230">
        <v>540.79999999999995</v>
      </c>
      <c r="K39" s="230">
        <f>ROUND(E39*J39,2)</f>
        <v>20691.009999999998</v>
      </c>
      <c r="L39" s="230">
        <v>21</v>
      </c>
      <c r="M39" s="230">
        <f>G39*(1+L39/100)</f>
        <v>45183.529600000002</v>
      </c>
      <c r="N39" s="221">
        <v>6.0310000000000002E-2</v>
      </c>
      <c r="O39" s="221">
        <f>ROUND(E39*N39,5)</f>
        <v>2.3074599999999998</v>
      </c>
      <c r="P39" s="221">
        <v>0</v>
      </c>
      <c r="Q39" s="221">
        <f>ROUND(E39*P39,5)</f>
        <v>0</v>
      </c>
      <c r="R39" s="221"/>
      <c r="S39" s="221"/>
      <c r="T39" s="222">
        <v>0.85</v>
      </c>
      <c r="U39" s="221">
        <f>ROUND(E39*T39,2)</f>
        <v>32.520000000000003</v>
      </c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108</v>
      </c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12"/>
      <c r="B40" s="218"/>
      <c r="C40" s="248" t="s">
        <v>152</v>
      </c>
      <c r="D40" s="223"/>
      <c r="E40" s="228">
        <v>6.66</v>
      </c>
      <c r="F40" s="230"/>
      <c r="G40" s="230"/>
      <c r="H40" s="230"/>
      <c r="I40" s="230"/>
      <c r="J40" s="230"/>
      <c r="K40" s="230"/>
      <c r="L40" s="230"/>
      <c r="M40" s="230"/>
      <c r="N40" s="221"/>
      <c r="O40" s="221"/>
      <c r="P40" s="221"/>
      <c r="Q40" s="221"/>
      <c r="R40" s="221"/>
      <c r="S40" s="221"/>
      <c r="T40" s="222"/>
      <c r="U40" s="221"/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110</v>
      </c>
      <c r="AF40" s="211">
        <v>0</v>
      </c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12"/>
      <c r="B41" s="218"/>
      <c r="C41" s="248" t="s">
        <v>153</v>
      </c>
      <c r="D41" s="223"/>
      <c r="E41" s="228">
        <v>11.16</v>
      </c>
      <c r="F41" s="230"/>
      <c r="G41" s="230"/>
      <c r="H41" s="230"/>
      <c r="I41" s="230"/>
      <c r="J41" s="230"/>
      <c r="K41" s="230"/>
      <c r="L41" s="230"/>
      <c r="M41" s="230"/>
      <c r="N41" s="221"/>
      <c r="O41" s="221"/>
      <c r="P41" s="221"/>
      <c r="Q41" s="221"/>
      <c r="R41" s="221"/>
      <c r="S41" s="221"/>
      <c r="T41" s="222"/>
      <c r="U41" s="221"/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110</v>
      </c>
      <c r="AF41" s="211">
        <v>0</v>
      </c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12"/>
      <c r="B42" s="218"/>
      <c r="C42" s="248" t="s">
        <v>154</v>
      </c>
      <c r="D42" s="223"/>
      <c r="E42" s="228">
        <v>16.559999999999999</v>
      </c>
      <c r="F42" s="230"/>
      <c r="G42" s="230"/>
      <c r="H42" s="230"/>
      <c r="I42" s="230"/>
      <c r="J42" s="230"/>
      <c r="K42" s="230"/>
      <c r="L42" s="230"/>
      <c r="M42" s="230"/>
      <c r="N42" s="221"/>
      <c r="O42" s="221"/>
      <c r="P42" s="221"/>
      <c r="Q42" s="221"/>
      <c r="R42" s="221"/>
      <c r="S42" s="221"/>
      <c r="T42" s="222"/>
      <c r="U42" s="221"/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110</v>
      </c>
      <c r="AF42" s="211">
        <v>0</v>
      </c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12"/>
      <c r="B43" s="218"/>
      <c r="C43" s="248" t="s">
        <v>155</v>
      </c>
      <c r="D43" s="223"/>
      <c r="E43" s="228">
        <v>3.88</v>
      </c>
      <c r="F43" s="230"/>
      <c r="G43" s="230"/>
      <c r="H43" s="230"/>
      <c r="I43" s="230"/>
      <c r="J43" s="230"/>
      <c r="K43" s="230"/>
      <c r="L43" s="230"/>
      <c r="M43" s="230"/>
      <c r="N43" s="221"/>
      <c r="O43" s="221"/>
      <c r="P43" s="221"/>
      <c r="Q43" s="221"/>
      <c r="R43" s="221"/>
      <c r="S43" s="221"/>
      <c r="T43" s="222"/>
      <c r="U43" s="221"/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110</v>
      </c>
      <c r="AF43" s="211">
        <v>0</v>
      </c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ht="22.5" outlineLevel="1" x14ac:dyDescent="0.2">
      <c r="A44" s="212">
        <v>15</v>
      </c>
      <c r="B44" s="218" t="s">
        <v>156</v>
      </c>
      <c r="C44" s="247" t="s">
        <v>157</v>
      </c>
      <c r="D44" s="220" t="s">
        <v>151</v>
      </c>
      <c r="E44" s="227">
        <v>38.26</v>
      </c>
      <c r="F44" s="230">
        <v>301.5</v>
      </c>
      <c r="G44" s="230">
        <v>11535.39</v>
      </c>
      <c r="H44" s="230">
        <v>0</v>
      </c>
      <c r="I44" s="230">
        <f>ROUND(E44*H44,2)</f>
        <v>0</v>
      </c>
      <c r="J44" s="230">
        <v>301.5</v>
      </c>
      <c r="K44" s="230">
        <f>ROUND(E44*J44,2)</f>
        <v>11535.39</v>
      </c>
      <c r="L44" s="230">
        <v>21</v>
      </c>
      <c r="M44" s="230">
        <f>G44*(1+L44/100)</f>
        <v>13957.821899999999</v>
      </c>
      <c r="N44" s="221">
        <v>0</v>
      </c>
      <c r="O44" s="221">
        <f>ROUND(E44*N44,5)</f>
        <v>0</v>
      </c>
      <c r="P44" s="221">
        <v>0</v>
      </c>
      <c r="Q44" s="221">
        <f>ROUND(E44*P44,5)</f>
        <v>0</v>
      </c>
      <c r="R44" s="221"/>
      <c r="S44" s="221"/>
      <c r="T44" s="222">
        <v>0.35</v>
      </c>
      <c r="U44" s="221">
        <f>ROUND(E44*T44,2)</f>
        <v>13.39</v>
      </c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108</v>
      </c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x14ac:dyDescent="0.2">
      <c r="A45" s="213" t="s">
        <v>103</v>
      </c>
      <c r="B45" s="219" t="s">
        <v>64</v>
      </c>
      <c r="C45" s="249" t="s">
        <v>65</v>
      </c>
      <c r="D45" s="224"/>
      <c r="E45" s="229"/>
      <c r="F45" s="231"/>
      <c r="G45" s="231">
        <f>SUMIF(AE46:AE52,"&lt;&gt;NOR",G46:G52)</f>
        <v>42676.800000000003</v>
      </c>
      <c r="H45" s="231"/>
      <c r="I45" s="231">
        <f>SUM(I46:I52)</f>
        <v>234.93</v>
      </c>
      <c r="J45" s="231"/>
      <c r="K45" s="231">
        <f>SUM(K46:K52)</f>
        <v>42441.87</v>
      </c>
      <c r="L45" s="231"/>
      <c r="M45" s="231">
        <f>SUM(M46:M52)</f>
        <v>51638.928</v>
      </c>
      <c r="N45" s="225"/>
      <c r="O45" s="225">
        <f>SUM(O46:O52)</f>
        <v>8.0599999999999995E-3</v>
      </c>
      <c r="P45" s="225"/>
      <c r="Q45" s="225">
        <f>SUM(Q46:Q52)</f>
        <v>30.645000000000003</v>
      </c>
      <c r="R45" s="225"/>
      <c r="S45" s="225"/>
      <c r="T45" s="226"/>
      <c r="U45" s="225">
        <f>SUM(U46:U52)</f>
        <v>72.19</v>
      </c>
      <c r="AE45" t="s">
        <v>104</v>
      </c>
    </row>
    <row r="46" spans="1:60" outlineLevel="1" x14ac:dyDescent="0.2">
      <c r="A46" s="212">
        <v>16</v>
      </c>
      <c r="B46" s="218" t="s">
        <v>158</v>
      </c>
      <c r="C46" s="247" t="s">
        <v>159</v>
      </c>
      <c r="D46" s="220" t="s">
        <v>107</v>
      </c>
      <c r="E46" s="227">
        <v>6.3</v>
      </c>
      <c r="F46" s="230">
        <v>1078</v>
      </c>
      <c r="G46" s="230">
        <v>6791.4</v>
      </c>
      <c r="H46" s="230">
        <v>37.29</v>
      </c>
      <c r="I46" s="230">
        <f>ROUND(E46*H46,2)</f>
        <v>234.93</v>
      </c>
      <c r="J46" s="230">
        <v>1040.71</v>
      </c>
      <c r="K46" s="230">
        <f>ROUND(E46*J46,2)</f>
        <v>6556.47</v>
      </c>
      <c r="L46" s="230">
        <v>21</v>
      </c>
      <c r="M46" s="230">
        <f>G46*(1+L46/100)</f>
        <v>8217.5939999999991</v>
      </c>
      <c r="N46" s="221">
        <v>1.2800000000000001E-3</v>
      </c>
      <c r="O46" s="221">
        <f>ROUND(E46*N46,5)</f>
        <v>8.0599999999999995E-3</v>
      </c>
      <c r="P46" s="221">
        <v>1.95</v>
      </c>
      <c r="Q46" s="221">
        <f>ROUND(E46*P46,5)</f>
        <v>12.285</v>
      </c>
      <c r="R46" s="221"/>
      <c r="S46" s="221"/>
      <c r="T46" s="222">
        <v>1.7010000000000001</v>
      </c>
      <c r="U46" s="221">
        <f>ROUND(E46*T46,2)</f>
        <v>10.72</v>
      </c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108</v>
      </c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12"/>
      <c r="B47" s="218"/>
      <c r="C47" s="248" t="s">
        <v>160</v>
      </c>
      <c r="D47" s="223"/>
      <c r="E47" s="228">
        <v>6.3</v>
      </c>
      <c r="F47" s="230"/>
      <c r="G47" s="230"/>
      <c r="H47" s="230"/>
      <c r="I47" s="230"/>
      <c r="J47" s="230"/>
      <c r="K47" s="230"/>
      <c r="L47" s="230"/>
      <c r="M47" s="230"/>
      <c r="N47" s="221"/>
      <c r="O47" s="221"/>
      <c r="P47" s="221"/>
      <c r="Q47" s="221"/>
      <c r="R47" s="221"/>
      <c r="S47" s="221"/>
      <c r="T47" s="222"/>
      <c r="U47" s="221"/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110</v>
      </c>
      <c r="AF47" s="211">
        <v>0</v>
      </c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ht="22.5" outlineLevel="1" x14ac:dyDescent="0.2">
      <c r="A48" s="212">
        <v>17</v>
      </c>
      <c r="B48" s="218" t="s">
        <v>161</v>
      </c>
      <c r="C48" s="247" t="s">
        <v>162</v>
      </c>
      <c r="D48" s="220" t="s">
        <v>107</v>
      </c>
      <c r="E48" s="227">
        <v>7.86</v>
      </c>
      <c r="F48" s="230">
        <v>3990</v>
      </c>
      <c r="G48" s="230">
        <v>31361.4</v>
      </c>
      <c r="H48" s="230">
        <v>0</v>
      </c>
      <c r="I48" s="230">
        <f>ROUND(E48*H48,2)</f>
        <v>0</v>
      </c>
      <c r="J48" s="230">
        <v>3990</v>
      </c>
      <c r="K48" s="230">
        <f>ROUND(E48*J48,2)</f>
        <v>31361.4</v>
      </c>
      <c r="L48" s="230">
        <v>21</v>
      </c>
      <c r="M48" s="230">
        <f>G48*(1+L48/100)</f>
        <v>37947.294000000002</v>
      </c>
      <c r="N48" s="221">
        <v>0</v>
      </c>
      <c r="O48" s="221">
        <f>ROUND(E48*N48,5)</f>
        <v>0</v>
      </c>
      <c r="P48" s="221">
        <v>2</v>
      </c>
      <c r="Q48" s="221">
        <f>ROUND(E48*P48,5)</f>
        <v>15.72</v>
      </c>
      <c r="R48" s="221"/>
      <c r="S48" s="221"/>
      <c r="T48" s="222">
        <v>6.4359999999999999</v>
      </c>
      <c r="U48" s="221">
        <f>ROUND(E48*T48,2)</f>
        <v>50.59</v>
      </c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108</v>
      </c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12"/>
      <c r="B49" s="218"/>
      <c r="C49" s="248" t="s">
        <v>163</v>
      </c>
      <c r="D49" s="223"/>
      <c r="E49" s="228">
        <v>7.36</v>
      </c>
      <c r="F49" s="230"/>
      <c r="G49" s="230"/>
      <c r="H49" s="230"/>
      <c r="I49" s="230"/>
      <c r="J49" s="230"/>
      <c r="K49" s="230"/>
      <c r="L49" s="230"/>
      <c r="M49" s="230"/>
      <c r="N49" s="221"/>
      <c r="O49" s="221"/>
      <c r="P49" s="221"/>
      <c r="Q49" s="221"/>
      <c r="R49" s="221"/>
      <c r="S49" s="221"/>
      <c r="T49" s="222"/>
      <c r="U49" s="221"/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110</v>
      </c>
      <c r="AF49" s="211">
        <v>0</v>
      </c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12"/>
      <c r="B50" s="218"/>
      <c r="C50" s="248" t="s">
        <v>164</v>
      </c>
      <c r="D50" s="223"/>
      <c r="E50" s="228">
        <v>0.5</v>
      </c>
      <c r="F50" s="230"/>
      <c r="G50" s="230"/>
      <c r="H50" s="230"/>
      <c r="I50" s="230"/>
      <c r="J50" s="230"/>
      <c r="K50" s="230"/>
      <c r="L50" s="230"/>
      <c r="M50" s="230"/>
      <c r="N50" s="221"/>
      <c r="O50" s="221"/>
      <c r="P50" s="221"/>
      <c r="Q50" s="221"/>
      <c r="R50" s="221"/>
      <c r="S50" s="221"/>
      <c r="T50" s="222"/>
      <c r="U50" s="221"/>
      <c r="V50" s="211"/>
      <c r="W50" s="211"/>
      <c r="X50" s="211"/>
      <c r="Y50" s="211"/>
      <c r="Z50" s="211"/>
      <c r="AA50" s="211"/>
      <c r="AB50" s="211"/>
      <c r="AC50" s="211"/>
      <c r="AD50" s="211"/>
      <c r="AE50" s="211" t="s">
        <v>110</v>
      </c>
      <c r="AF50" s="211">
        <v>0</v>
      </c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ht="22.5" outlineLevel="1" x14ac:dyDescent="0.2">
      <c r="A51" s="212">
        <v>18</v>
      </c>
      <c r="B51" s="218" t="s">
        <v>165</v>
      </c>
      <c r="C51" s="247" t="s">
        <v>166</v>
      </c>
      <c r="D51" s="220" t="s">
        <v>107</v>
      </c>
      <c r="E51" s="227">
        <v>1.2</v>
      </c>
      <c r="F51" s="230">
        <v>3770</v>
      </c>
      <c r="G51" s="230">
        <v>4524</v>
      </c>
      <c r="H51" s="230">
        <v>0</v>
      </c>
      <c r="I51" s="230">
        <f>ROUND(E51*H51,2)</f>
        <v>0</v>
      </c>
      <c r="J51" s="230">
        <v>3770</v>
      </c>
      <c r="K51" s="230">
        <f>ROUND(E51*J51,2)</f>
        <v>4524</v>
      </c>
      <c r="L51" s="230">
        <v>21</v>
      </c>
      <c r="M51" s="230">
        <f>G51*(1+L51/100)</f>
        <v>5474.04</v>
      </c>
      <c r="N51" s="221">
        <v>0</v>
      </c>
      <c r="O51" s="221">
        <f>ROUND(E51*N51,5)</f>
        <v>0</v>
      </c>
      <c r="P51" s="221">
        <v>2.2000000000000002</v>
      </c>
      <c r="Q51" s="221">
        <f>ROUND(E51*P51,5)</f>
        <v>2.64</v>
      </c>
      <c r="R51" s="221"/>
      <c r="S51" s="221"/>
      <c r="T51" s="222">
        <v>9.07</v>
      </c>
      <c r="U51" s="221">
        <f>ROUND(E51*T51,2)</f>
        <v>10.88</v>
      </c>
      <c r="V51" s="211"/>
      <c r="W51" s="211"/>
      <c r="X51" s="211"/>
      <c r="Y51" s="211"/>
      <c r="Z51" s="211"/>
      <c r="AA51" s="211"/>
      <c r="AB51" s="211"/>
      <c r="AC51" s="211"/>
      <c r="AD51" s="211"/>
      <c r="AE51" s="211" t="s">
        <v>108</v>
      </c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12"/>
      <c r="B52" s="218"/>
      <c r="C52" s="248" t="s">
        <v>167</v>
      </c>
      <c r="D52" s="223"/>
      <c r="E52" s="228">
        <v>1.2</v>
      </c>
      <c r="F52" s="230"/>
      <c r="G52" s="230"/>
      <c r="H52" s="230"/>
      <c r="I52" s="230"/>
      <c r="J52" s="230"/>
      <c r="K52" s="230"/>
      <c r="L52" s="230"/>
      <c r="M52" s="230"/>
      <c r="N52" s="221"/>
      <c r="O52" s="221"/>
      <c r="P52" s="221"/>
      <c r="Q52" s="221"/>
      <c r="R52" s="221"/>
      <c r="S52" s="221"/>
      <c r="T52" s="222"/>
      <c r="U52" s="221"/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110</v>
      </c>
      <c r="AF52" s="211">
        <v>0</v>
      </c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x14ac:dyDescent="0.2">
      <c r="A53" s="213" t="s">
        <v>103</v>
      </c>
      <c r="B53" s="219" t="s">
        <v>66</v>
      </c>
      <c r="C53" s="249" t="s">
        <v>67</v>
      </c>
      <c r="D53" s="224"/>
      <c r="E53" s="229"/>
      <c r="F53" s="231"/>
      <c r="G53" s="231">
        <f>SUMIF(AE54:AE58,"&lt;&gt;NOR",G54:G58)</f>
        <v>79401.209999999992</v>
      </c>
      <c r="H53" s="231"/>
      <c r="I53" s="231">
        <f>SUM(I54:I58)</f>
        <v>0</v>
      </c>
      <c r="J53" s="231"/>
      <c r="K53" s="231">
        <f>SUM(K54:K58)</f>
        <v>79401.209999999992</v>
      </c>
      <c r="L53" s="231"/>
      <c r="M53" s="231">
        <f>SUM(M54:M58)</f>
        <v>96075.464099999997</v>
      </c>
      <c r="N53" s="225"/>
      <c r="O53" s="225">
        <f>SUM(O54:O58)</f>
        <v>0</v>
      </c>
      <c r="P53" s="225"/>
      <c r="Q53" s="225">
        <f>SUM(Q54:Q58)</f>
        <v>0</v>
      </c>
      <c r="R53" s="225"/>
      <c r="S53" s="225"/>
      <c r="T53" s="226"/>
      <c r="U53" s="225">
        <f>SUM(U54:U58)</f>
        <v>43.89</v>
      </c>
      <c r="AE53" t="s">
        <v>104</v>
      </c>
    </row>
    <row r="54" spans="1:60" outlineLevel="1" x14ac:dyDescent="0.2">
      <c r="A54" s="212">
        <v>19</v>
      </c>
      <c r="B54" s="218" t="s">
        <v>168</v>
      </c>
      <c r="C54" s="247" t="s">
        <v>169</v>
      </c>
      <c r="D54" s="220" t="s">
        <v>137</v>
      </c>
      <c r="E54" s="227">
        <v>30.645</v>
      </c>
      <c r="F54" s="230">
        <v>391.5</v>
      </c>
      <c r="G54" s="230">
        <v>11997.52</v>
      </c>
      <c r="H54" s="230">
        <v>0</v>
      </c>
      <c r="I54" s="230">
        <f>ROUND(E54*H54,2)</f>
        <v>0</v>
      </c>
      <c r="J54" s="230">
        <v>391.5</v>
      </c>
      <c r="K54" s="230">
        <f>ROUND(E54*J54,2)</f>
        <v>11997.52</v>
      </c>
      <c r="L54" s="230">
        <v>21</v>
      </c>
      <c r="M54" s="230">
        <f>G54*(1+L54/100)</f>
        <v>14516.9992</v>
      </c>
      <c r="N54" s="221">
        <v>0</v>
      </c>
      <c r="O54" s="221">
        <f>ROUND(E54*N54,5)</f>
        <v>0</v>
      </c>
      <c r="P54" s="221">
        <v>0</v>
      </c>
      <c r="Q54" s="221">
        <f>ROUND(E54*P54,5)</f>
        <v>0</v>
      </c>
      <c r="R54" s="221"/>
      <c r="S54" s="221"/>
      <c r="T54" s="222">
        <v>0.94199999999999995</v>
      </c>
      <c r="U54" s="221">
        <f>ROUND(E54*T54,2)</f>
        <v>28.87</v>
      </c>
      <c r="V54" s="211"/>
      <c r="W54" s="211"/>
      <c r="X54" s="211"/>
      <c r="Y54" s="211"/>
      <c r="Z54" s="211"/>
      <c r="AA54" s="211"/>
      <c r="AB54" s="211"/>
      <c r="AC54" s="211"/>
      <c r="AD54" s="211"/>
      <c r="AE54" s="211" t="s">
        <v>108</v>
      </c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12">
        <v>20</v>
      </c>
      <c r="B55" s="218" t="s">
        <v>170</v>
      </c>
      <c r="C55" s="247" t="s">
        <v>171</v>
      </c>
      <c r="D55" s="220" t="s">
        <v>137</v>
      </c>
      <c r="E55" s="227">
        <v>30.645</v>
      </c>
      <c r="F55" s="230">
        <v>275.5</v>
      </c>
      <c r="G55" s="230">
        <v>8442.7000000000007</v>
      </c>
      <c r="H55" s="230">
        <v>0</v>
      </c>
      <c r="I55" s="230">
        <f>ROUND(E55*H55,2)</f>
        <v>0</v>
      </c>
      <c r="J55" s="230">
        <v>275.5</v>
      </c>
      <c r="K55" s="230">
        <f>ROUND(E55*J55,2)</f>
        <v>8442.7000000000007</v>
      </c>
      <c r="L55" s="230">
        <v>21</v>
      </c>
      <c r="M55" s="230">
        <f>G55*(1+L55/100)</f>
        <v>10215.667000000001</v>
      </c>
      <c r="N55" s="221">
        <v>0</v>
      </c>
      <c r="O55" s="221">
        <f>ROUND(E55*N55,5)</f>
        <v>0</v>
      </c>
      <c r="P55" s="221">
        <v>0</v>
      </c>
      <c r="Q55" s="221">
        <f>ROUND(E55*P55,5)</f>
        <v>0</v>
      </c>
      <c r="R55" s="221"/>
      <c r="S55" s="221"/>
      <c r="T55" s="222">
        <v>0.49</v>
      </c>
      <c r="U55" s="221">
        <f>ROUND(E55*T55,2)</f>
        <v>15.02</v>
      </c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108</v>
      </c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ht="22.5" outlineLevel="1" x14ac:dyDescent="0.2">
      <c r="A56" s="212">
        <v>21</v>
      </c>
      <c r="B56" s="218" t="s">
        <v>172</v>
      </c>
      <c r="C56" s="247" t="s">
        <v>173</v>
      </c>
      <c r="D56" s="220" t="s">
        <v>137</v>
      </c>
      <c r="E56" s="227">
        <v>459.67500000000001</v>
      </c>
      <c r="F56" s="230">
        <v>25</v>
      </c>
      <c r="G56" s="230">
        <v>11491.88</v>
      </c>
      <c r="H56" s="230">
        <v>0</v>
      </c>
      <c r="I56" s="230">
        <f>ROUND(E56*H56,2)</f>
        <v>0</v>
      </c>
      <c r="J56" s="230">
        <v>25</v>
      </c>
      <c r="K56" s="230">
        <f>ROUND(E56*J56,2)</f>
        <v>11491.88</v>
      </c>
      <c r="L56" s="230">
        <v>21</v>
      </c>
      <c r="M56" s="230">
        <f>G56*(1+L56/100)</f>
        <v>13905.174799999999</v>
      </c>
      <c r="N56" s="221">
        <v>0</v>
      </c>
      <c r="O56" s="221">
        <f>ROUND(E56*N56,5)</f>
        <v>0</v>
      </c>
      <c r="P56" s="221">
        <v>0</v>
      </c>
      <c r="Q56" s="221">
        <f>ROUND(E56*P56,5)</f>
        <v>0</v>
      </c>
      <c r="R56" s="221"/>
      <c r="S56" s="221"/>
      <c r="T56" s="222">
        <v>0</v>
      </c>
      <c r="U56" s="221">
        <f>ROUND(E56*T56,2)</f>
        <v>0</v>
      </c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108</v>
      </c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12"/>
      <c r="B57" s="218"/>
      <c r="C57" s="248" t="s">
        <v>174</v>
      </c>
      <c r="D57" s="223"/>
      <c r="E57" s="228">
        <v>459.67500000000001</v>
      </c>
      <c r="F57" s="230"/>
      <c r="G57" s="230"/>
      <c r="H57" s="230"/>
      <c r="I57" s="230"/>
      <c r="J57" s="230"/>
      <c r="K57" s="230"/>
      <c r="L57" s="230"/>
      <c r="M57" s="230"/>
      <c r="N57" s="221"/>
      <c r="O57" s="221"/>
      <c r="P57" s="221"/>
      <c r="Q57" s="221"/>
      <c r="R57" s="221"/>
      <c r="S57" s="221"/>
      <c r="T57" s="222"/>
      <c r="U57" s="221"/>
      <c r="V57" s="211"/>
      <c r="W57" s="211"/>
      <c r="X57" s="211"/>
      <c r="Y57" s="211"/>
      <c r="Z57" s="211"/>
      <c r="AA57" s="211"/>
      <c r="AB57" s="211"/>
      <c r="AC57" s="211"/>
      <c r="AD57" s="211"/>
      <c r="AE57" s="211" t="s">
        <v>110</v>
      </c>
      <c r="AF57" s="211">
        <v>0</v>
      </c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12">
        <v>22</v>
      </c>
      <c r="B58" s="218" t="s">
        <v>175</v>
      </c>
      <c r="C58" s="247" t="s">
        <v>176</v>
      </c>
      <c r="D58" s="220" t="s">
        <v>137</v>
      </c>
      <c r="E58" s="227">
        <v>30.645</v>
      </c>
      <c r="F58" s="230">
        <v>1549</v>
      </c>
      <c r="G58" s="230">
        <v>47469.11</v>
      </c>
      <c r="H58" s="230">
        <v>0</v>
      </c>
      <c r="I58" s="230">
        <f>ROUND(E58*H58,2)</f>
        <v>0</v>
      </c>
      <c r="J58" s="230">
        <v>1549</v>
      </c>
      <c r="K58" s="230">
        <f>ROUND(E58*J58,2)</f>
        <v>47469.11</v>
      </c>
      <c r="L58" s="230">
        <v>21</v>
      </c>
      <c r="M58" s="230">
        <f>G58*(1+L58/100)</f>
        <v>57437.623099999997</v>
      </c>
      <c r="N58" s="221">
        <v>0</v>
      </c>
      <c r="O58" s="221">
        <f>ROUND(E58*N58,5)</f>
        <v>0</v>
      </c>
      <c r="P58" s="221">
        <v>0</v>
      </c>
      <c r="Q58" s="221">
        <f>ROUND(E58*P58,5)</f>
        <v>0</v>
      </c>
      <c r="R58" s="221"/>
      <c r="S58" s="221"/>
      <c r="T58" s="222">
        <v>0</v>
      </c>
      <c r="U58" s="221">
        <f>ROUND(E58*T58,2)</f>
        <v>0</v>
      </c>
      <c r="V58" s="211"/>
      <c r="W58" s="211"/>
      <c r="X58" s="211"/>
      <c r="Y58" s="211"/>
      <c r="Z58" s="211"/>
      <c r="AA58" s="211"/>
      <c r="AB58" s="211"/>
      <c r="AC58" s="211"/>
      <c r="AD58" s="211"/>
      <c r="AE58" s="211" t="s">
        <v>108</v>
      </c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x14ac:dyDescent="0.2">
      <c r="A59" s="213" t="s">
        <v>103</v>
      </c>
      <c r="B59" s="219" t="s">
        <v>68</v>
      </c>
      <c r="C59" s="249" t="s">
        <v>69</v>
      </c>
      <c r="D59" s="224"/>
      <c r="E59" s="229"/>
      <c r="F59" s="231"/>
      <c r="G59" s="231">
        <f>SUMIF(AE60:AE62,"&lt;&gt;NOR",G60:G62)</f>
        <v>14466.76</v>
      </c>
      <c r="H59" s="231"/>
      <c r="I59" s="231">
        <f>SUM(I60:I62)</f>
        <v>0</v>
      </c>
      <c r="J59" s="231"/>
      <c r="K59" s="231">
        <f>SUM(K60:K62)</f>
        <v>14466.76</v>
      </c>
      <c r="L59" s="231"/>
      <c r="M59" s="231">
        <f>SUM(M60:M62)</f>
        <v>17504.779599999998</v>
      </c>
      <c r="N59" s="225"/>
      <c r="O59" s="225">
        <f>SUM(O60:O62)</f>
        <v>0</v>
      </c>
      <c r="P59" s="225"/>
      <c r="Q59" s="225">
        <f>SUM(Q60:Q62)</f>
        <v>0</v>
      </c>
      <c r="R59" s="225"/>
      <c r="S59" s="225"/>
      <c r="T59" s="226"/>
      <c r="U59" s="225">
        <f>SUM(U60:U62)</f>
        <v>29.1</v>
      </c>
      <c r="AE59" t="s">
        <v>104</v>
      </c>
    </row>
    <row r="60" spans="1:60" outlineLevel="1" x14ac:dyDescent="0.2">
      <c r="A60" s="212">
        <v>23</v>
      </c>
      <c r="B60" s="218" t="s">
        <v>177</v>
      </c>
      <c r="C60" s="247" t="s">
        <v>178</v>
      </c>
      <c r="D60" s="220" t="s">
        <v>137</v>
      </c>
      <c r="E60" s="227">
        <v>34.159999999999997</v>
      </c>
      <c r="F60" s="230">
        <v>423.5</v>
      </c>
      <c r="G60" s="230">
        <v>14466.76</v>
      </c>
      <c r="H60" s="230">
        <v>0</v>
      </c>
      <c r="I60" s="230">
        <f>ROUND(E60*H60,2)</f>
        <v>0</v>
      </c>
      <c r="J60" s="230">
        <v>423.5</v>
      </c>
      <c r="K60" s="230">
        <f>ROUND(E60*J60,2)</f>
        <v>14466.76</v>
      </c>
      <c r="L60" s="230">
        <v>21</v>
      </c>
      <c r="M60" s="230">
        <f>G60*(1+L60/100)</f>
        <v>17504.779599999998</v>
      </c>
      <c r="N60" s="221">
        <v>0</v>
      </c>
      <c r="O60" s="221">
        <f>ROUND(E60*N60,5)</f>
        <v>0</v>
      </c>
      <c r="P60" s="221">
        <v>0</v>
      </c>
      <c r="Q60" s="221">
        <f>ROUND(E60*P60,5)</f>
        <v>0</v>
      </c>
      <c r="R60" s="221"/>
      <c r="S60" s="221"/>
      <c r="T60" s="222">
        <v>0.85199999999999998</v>
      </c>
      <c r="U60" s="221">
        <f>ROUND(E60*T60,2)</f>
        <v>29.1</v>
      </c>
      <c r="V60" s="211"/>
      <c r="W60" s="211"/>
      <c r="X60" s="211"/>
      <c r="Y60" s="211"/>
      <c r="Z60" s="211"/>
      <c r="AA60" s="211"/>
      <c r="AB60" s="211"/>
      <c r="AC60" s="211"/>
      <c r="AD60" s="211"/>
      <c r="AE60" s="211" t="s">
        <v>108</v>
      </c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12"/>
      <c r="B61" s="218"/>
      <c r="C61" s="248" t="s">
        <v>179</v>
      </c>
      <c r="D61" s="223"/>
      <c r="E61" s="228">
        <v>23.18</v>
      </c>
      <c r="F61" s="230"/>
      <c r="G61" s="230"/>
      <c r="H61" s="230"/>
      <c r="I61" s="230"/>
      <c r="J61" s="230"/>
      <c r="K61" s="230"/>
      <c r="L61" s="230"/>
      <c r="M61" s="230"/>
      <c r="N61" s="221"/>
      <c r="O61" s="221"/>
      <c r="P61" s="221"/>
      <c r="Q61" s="221"/>
      <c r="R61" s="221"/>
      <c r="S61" s="221"/>
      <c r="T61" s="222"/>
      <c r="U61" s="221"/>
      <c r="V61" s="211"/>
      <c r="W61" s="211"/>
      <c r="X61" s="211"/>
      <c r="Y61" s="211"/>
      <c r="Z61" s="211"/>
      <c r="AA61" s="211"/>
      <c r="AB61" s="211"/>
      <c r="AC61" s="211"/>
      <c r="AD61" s="211"/>
      <c r="AE61" s="211" t="s">
        <v>110</v>
      </c>
      <c r="AF61" s="211">
        <v>0</v>
      </c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12"/>
      <c r="B62" s="218"/>
      <c r="C62" s="248" t="s">
        <v>180</v>
      </c>
      <c r="D62" s="223"/>
      <c r="E62" s="228">
        <v>10.98</v>
      </c>
      <c r="F62" s="230"/>
      <c r="G62" s="230"/>
      <c r="H62" s="230"/>
      <c r="I62" s="230"/>
      <c r="J62" s="230"/>
      <c r="K62" s="230"/>
      <c r="L62" s="230"/>
      <c r="M62" s="230"/>
      <c r="N62" s="221"/>
      <c r="O62" s="221"/>
      <c r="P62" s="221"/>
      <c r="Q62" s="221"/>
      <c r="R62" s="221"/>
      <c r="S62" s="221"/>
      <c r="T62" s="222"/>
      <c r="U62" s="221"/>
      <c r="V62" s="211"/>
      <c r="W62" s="211"/>
      <c r="X62" s="211"/>
      <c r="Y62" s="211"/>
      <c r="Z62" s="211"/>
      <c r="AA62" s="211"/>
      <c r="AB62" s="211"/>
      <c r="AC62" s="211"/>
      <c r="AD62" s="211"/>
      <c r="AE62" s="211" t="s">
        <v>110</v>
      </c>
      <c r="AF62" s="211">
        <v>0</v>
      </c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x14ac:dyDescent="0.2">
      <c r="A63" s="213" t="s">
        <v>103</v>
      </c>
      <c r="B63" s="219" t="s">
        <v>70</v>
      </c>
      <c r="C63" s="249" t="s">
        <v>71</v>
      </c>
      <c r="D63" s="224"/>
      <c r="E63" s="229"/>
      <c r="F63" s="231"/>
      <c r="G63" s="231">
        <f>SUMIF(AE64:AE67,"&lt;&gt;NOR",G64:G67)</f>
        <v>8523.85</v>
      </c>
      <c r="H63" s="231"/>
      <c r="I63" s="231">
        <f>SUM(I64:I67)</f>
        <v>3765.42</v>
      </c>
      <c r="J63" s="231"/>
      <c r="K63" s="231">
        <f>SUM(K64:K67)</f>
        <v>4758.43</v>
      </c>
      <c r="L63" s="231"/>
      <c r="M63" s="231">
        <f>SUM(M64:M67)</f>
        <v>10313.8585</v>
      </c>
      <c r="N63" s="225"/>
      <c r="O63" s="225">
        <f>SUM(O64:O67)</f>
        <v>0.41055000000000003</v>
      </c>
      <c r="P63" s="225"/>
      <c r="Q63" s="225">
        <f>SUM(Q64:Q67)</f>
        <v>8.2350000000000007E-2</v>
      </c>
      <c r="R63" s="225"/>
      <c r="S63" s="225"/>
      <c r="T63" s="226"/>
      <c r="U63" s="225">
        <f>SUM(U64:U67)</f>
        <v>6.09</v>
      </c>
      <c r="AE63" t="s">
        <v>104</v>
      </c>
    </row>
    <row r="64" spans="1:60" outlineLevel="1" x14ac:dyDescent="0.2">
      <c r="A64" s="212">
        <v>24</v>
      </c>
      <c r="B64" s="218" t="s">
        <v>181</v>
      </c>
      <c r="C64" s="247" t="s">
        <v>182</v>
      </c>
      <c r="D64" s="220" t="s">
        <v>151</v>
      </c>
      <c r="E64" s="227">
        <v>7.5</v>
      </c>
      <c r="F64" s="230">
        <v>212.5</v>
      </c>
      <c r="G64" s="230">
        <v>1593.75</v>
      </c>
      <c r="H64" s="230">
        <v>0</v>
      </c>
      <c r="I64" s="230">
        <f>ROUND(E64*H64,2)</f>
        <v>0</v>
      </c>
      <c r="J64" s="230">
        <v>212.5</v>
      </c>
      <c r="K64" s="230">
        <f>ROUND(E64*J64,2)</f>
        <v>1593.75</v>
      </c>
      <c r="L64" s="230">
        <v>21</v>
      </c>
      <c r="M64" s="230">
        <f>G64*(1+L64/100)</f>
        <v>1928.4375</v>
      </c>
      <c r="N64" s="221">
        <v>0</v>
      </c>
      <c r="O64" s="221">
        <f>ROUND(E64*N64,5)</f>
        <v>0</v>
      </c>
      <c r="P64" s="221">
        <v>1.098E-2</v>
      </c>
      <c r="Q64" s="221">
        <f>ROUND(E64*P64,5)</f>
        <v>8.2350000000000007E-2</v>
      </c>
      <c r="R64" s="221"/>
      <c r="S64" s="221"/>
      <c r="T64" s="222">
        <v>0.37</v>
      </c>
      <c r="U64" s="221">
        <f>ROUND(E64*T64,2)</f>
        <v>2.78</v>
      </c>
      <c r="V64" s="211"/>
      <c r="W64" s="211"/>
      <c r="X64" s="211"/>
      <c r="Y64" s="211"/>
      <c r="Z64" s="211"/>
      <c r="AA64" s="211"/>
      <c r="AB64" s="211"/>
      <c r="AC64" s="211"/>
      <c r="AD64" s="211"/>
      <c r="AE64" s="211" t="s">
        <v>108</v>
      </c>
      <c r="AF64" s="211"/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ht="22.5" outlineLevel="1" x14ac:dyDescent="0.2">
      <c r="A65" s="212">
        <v>25</v>
      </c>
      <c r="B65" s="218" t="s">
        <v>183</v>
      </c>
      <c r="C65" s="247" t="s">
        <v>184</v>
      </c>
      <c r="D65" s="220" t="s">
        <v>151</v>
      </c>
      <c r="E65" s="227">
        <v>7.5</v>
      </c>
      <c r="F65" s="230">
        <v>280</v>
      </c>
      <c r="G65" s="230">
        <v>2100</v>
      </c>
      <c r="H65" s="230">
        <v>35.880000000000003</v>
      </c>
      <c r="I65" s="230">
        <f>ROUND(E65*H65,2)</f>
        <v>269.10000000000002</v>
      </c>
      <c r="J65" s="230">
        <v>244.12</v>
      </c>
      <c r="K65" s="230">
        <f>ROUND(E65*J65,2)</f>
        <v>1830.9</v>
      </c>
      <c r="L65" s="230">
        <v>21</v>
      </c>
      <c r="M65" s="230">
        <f>G65*(1+L65/100)</f>
        <v>2541</v>
      </c>
      <c r="N65" s="221">
        <v>7.3999999999999999E-4</v>
      </c>
      <c r="O65" s="221">
        <f>ROUND(E65*N65,5)</f>
        <v>5.5500000000000002E-3</v>
      </c>
      <c r="P65" s="221">
        <v>0</v>
      </c>
      <c r="Q65" s="221">
        <f>ROUND(E65*P65,5)</f>
        <v>0</v>
      </c>
      <c r="R65" s="221"/>
      <c r="S65" s="221"/>
      <c r="T65" s="222">
        <v>0.41</v>
      </c>
      <c r="U65" s="221">
        <f>ROUND(E65*T65,2)</f>
        <v>3.08</v>
      </c>
      <c r="V65" s="211"/>
      <c r="W65" s="211"/>
      <c r="X65" s="211"/>
      <c r="Y65" s="211"/>
      <c r="Z65" s="211"/>
      <c r="AA65" s="211"/>
      <c r="AB65" s="211"/>
      <c r="AC65" s="211"/>
      <c r="AD65" s="211"/>
      <c r="AE65" s="211" t="s">
        <v>108</v>
      </c>
      <c r="AF65" s="211"/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12">
        <v>26</v>
      </c>
      <c r="B66" s="218" t="s">
        <v>185</v>
      </c>
      <c r="C66" s="247" t="s">
        <v>186</v>
      </c>
      <c r="D66" s="220" t="s">
        <v>151</v>
      </c>
      <c r="E66" s="227">
        <v>9</v>
      </c>
      <c r="F66" s="230">
        <v>525</v>
      </c>
      <c r="G66" s="230">
        <v>4725</v>
      </c>
      <c r="H66" s="230">
        <v>388.48</v>
      </c>
      <c r="I66" s="230">
        <f>ROUND(E66*H66,2)</f>
        <v>3496.32</v>
      </c>
      <c r="J66" s="230">
        <v>136.51999999999998</v>
      </c>
      <c r="K66" s="230">
        <f>ROUND(E66*J66,2)</f>
        <v>1228.68</v>
      </c>
      <c r="L66" s="230">
        <v>21</v>
      </c>
      <c r="M66" s="230">
        <f>G66*(1+L66/100)</f>
        <v>5717.25</v>
      </c>
      <c r="N66" s="221">
        <v>4.4999999999999998E-2</v>
      </c>
      <c r="O66" s="221">
        <f>ROUND(E66*N66,5)</f>
        <v>0.40500000000000003</v>
      </c>
      <c r="P66" s="221">
        <v>0</v>
      </c>
      <c r="Q66" s="221">
        <f>ROUND(E66*P66,5)</f>
        <v>0</v>
      </c>
      <c r="R66" s="221"/>
      <c r="S66" s="221"/>
      <c r="T66" s="222">
        <v>0</v>
      </c>
      <c r="U66" s="221">
        <f>ROUND(E66*T66,2)</f>
        <v>0</v>
      </c>
      <c r="V66" s="211"/>
      <c r="W66" s="211"/>
      <c r="X66" s="211"/>
      <c r="Y66" s="211"/>
      <c r="Z66" s="211"/>
      <c r="AA66" s="211"/>
      <c r="AB66" s="211"/>
      <c r="AC66" s="211"/>
      <c r="AD66" s="211"/>
      <c r="AE66" s="211" t="s">
        <v>187</v>
      </c>
      <c r="AF66" s="211"/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12">
        <v>27</v>
      </c>
      <c r="B67" s="218" t="s">
        <v>188</v>
      </c>
      <c r="C67" s="247" t="s">
        <v>189</v>
      </c>
      <c r="D67" s="220" t="s">
        <v>137</v>
      </c>
      <c r="E67" s="227">
        <v>0.1</v>
      </c>
      <c r="F67" s="230">
        <v>1051</v>
      </c>
      <c r="G67" s="230">
        <v>105.1</v>
      </c>
      <c r="H67" s="230">
        <v>0</v>
      </c>
      <c r="I67" s="230">
        <f>ROUND(E67*H67,2)</f>
        <v>0</v>
      </c>
      <c r="J67" s="230">
        <v>1051</v>
      </c>
      <c r="K67" s="230">
        <f>ROUND(E67*J67,2)</f>
        <v>105.1</v>
      </c>
      <c r="L67" s="230">
        <v>21</v>
      </c>
      <c r="M67" s="230">
        <f>G67*(1+L67/100)</f>
        <v>127.17099999999999</v>
      </c>
      <c r="N67" s="221">
        <v>0</v>
      </c>
      <c r="O67" s="221">
        <f>ROUND(E67*N67,5)</f>
        <v>0</v>
      </c>
      <c r="P67" s="221">
        <v>0</v>
      </c>
      <c r="Q67" s="221">
        <f>ROUND(E67*P67,5)</f>
        <v>0</v>
      </c>
      <c r="R67" s="221"/>
      <c r="S67" s="221"/>
      <c r="T67" s="222">
        <v>2.2549999999999999</v>
      </c>
      <c r="U67" s="221">
        <f>ROUND(E67*T67,2)</f>
        <v>0.23</v>
      </c>
      <c r="V67" s="211"/>
      <c r="W67" s="211"/>
      <c r="X67" s="211"/>
      <c r="Y67" s="211"/>
      <c r="Z67" s="211"/>
      <c r="AA67" s="211"/>
      <c r="AB67" s="211"/>
      <c r="AC67" s="211"/>
      <c r="AD67" s="211"/>
      <c r="AE67" s="211" t="s">
        <v>108</v>
      </c>
      <c r="AF67" s="211"/>
      <c r="AG67" s="211"/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x14ac:dyDescent="0.2">
      <c r="A68" s="213" t="s">
        <v>103</v>
      </c>
      <c r="B68" s="219" t="s">
        <v>72</v>
      </c>
      <c r="C68" s="249" t="s">
        <v>73</v>
      </c>
      <c r="D68" s="224"/>
      <c r="E68" s="229"/>
      <c r="F68" s="231"/>
      <c r="G68" s="231">
        <f>SUMIF(AE69:AE96,"&lt;&gt;NOR",G69:G96)</f>
        <v>136998.03</v>
      </c>
      <c r="H68" s="231"/>
      <c r="I68" s="231">
        <f>SUM(I69:I96)</f>
        <v>71698.179999999993</v>
      </c>
      <c r="J68" s="231"/>
      <c r="K68" s="231">
        <f>SUM(K69:K96)</f>
        <v>65299.85</v>
      </c>
      <c r="L68" s="231"/>
      <c r="M68" s="231">
        <f>SUM(M69:M96)</f>
        <v>165767.61629999999</v>
      </c>
      <c r="N68" s="225"/>
      <c r="O68" s="225">
        <f>SUM(O69:O96)</f>
        <v>2.1690000000000001E-2</v>
      </c>
      <c r="P68" s="225"/>
      <c r="Q68" s="225">
        <f>SUM(Q69:Q96)</f>
        <v>0.69100000000000006</v>
      </c>
      <c r="R68" s="225"/>
      <c r="S68" s="225"/>
      <c r="T68" s="226"/>
      <c r="U68" s="225">
        <f>SUM(U69:U96)</f>
        <v>90.89</v>
      </c>
      <c r="AE68" t="s">
        <v>104</v>
      </c>
    </row>
    <row r="69" spans="1:60" ht="22.5" outlineLevel="1" x14ac:dyDescent="0.2">
      <c r="A69" s="212">
        <v>28</v>
      </c>
      <c r="B69" s="218" t="s">
        <v>190</v>
      </c>
      <c r="C69" s="247" t="s">
        <v>191</v>
      </c>
      <c r="D69" s="220" t="s">
        <v>192</v>
      </c>
      <c r="E69" s="227">
        <v>100</v>
      </c>
      <c r="F69" s="230">
        <v>61.5</v>
      </c>
      <c r="G69" s="230">
        <v>6150</v>
      </c>
      <c r="H69" s="230">
        <v>10.06</v>
      </c>
      <c r="I69" s="230">
        <f>ROUND(E69*H69,2)</f>
        <v>1006</v>
      </c>
      <c r="J69" s="230">
        <v>51.44</v>
      </c>
      <c r="K69" s="230">
        <f>ROUND(E69*J69,2)</f>
        <v>5144</v>
      </c>
      <c r="L69" s="230">
        <v>21</v>
      </c>
      <c r="M69" s="230">
        <f>G69*(1+L69/100)</f>
        <v>7441.5</v>
      </c>
      <c r="N69" s="221">
        <v>5.0000000000000002E-5</v>
      </c>
      <c r="O69" s="221">
        <f>ROUND(E69*N69,5)</f>
        <v>5.0000000000000001E-3</v>
      </c>
      <c r="P69" s="221">
        <v>1E-3</v>
      </c>
      <c r="Q69" s="221">
        <f>ROUND(E69*P69,5)</f>
        <v>0.1</v>
      </c>
      <c r="R69" s="221"/>
      <c r="S69" s="221"/>
      <c r="T69" s="222">
        <v>9.7000000000000003E-2</v>
      </c>
      <c r="U69" s="221">
        <f>ROUND(E69*T69,2)</f>
        <v>9.6999999999999993</v>
      </c>
      <c r="V69" s="211"/>
      <c r="W69" s="211"/>
      <c r="X69" s="211"/>
      <c r="Y69" s="211"/>
      <c r="Z69" s="211"/>
      <c r="AA69" s="211"/>
      <c r="AB69" s="211"/>
      <c r="AC69" s="211"/>
      <c r="AD69" s="211"/>
      <c r="AE69" s="211" t="s">
        <v>108</v>
      </c>
      <c r="AF69" s="211"/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12">
        <v>29</v>
      </c>
      <c r="B70" s="218" t="s">
        <v>193</v>
      </c>
      <c r="C70" s="247" t="s">
        <v>194</v>
      </c>
      <c r="D70" s="220" t="s">
        <v>195</v>
      </c>
      <c r="E70" s="227">
        <v>20</v>
      </c>
      <c r="F70" s="230">
        <v>122</v>
      </c>
      <c r="G70" s="230">
        <v>2440</v>
      </c>
      <c r="H70" s="230">
        <v>0</v>
      </c>
      <c r="I70" s="230">
        <f>ROUND(E70*H70,2)</f>
        <v>0</v>
      </c>
      <c r="J70" s="230">
        <v>122</v>
      </c>
      <c r="K70" s="230">
        <f>ROUND(E70*J70,2)</f>
        <v>2440</v>
      </c>
      <c r="L70" s="230">
        <v>21</v>
      </c>
      <c r="M70" s="230">
        <f>G70*(1+L70/100)</f>
        <v>2952.4</v>
      </c>
      <c r="N70" s="221">
        <v>0</v>
      </c>
      <c r="O70" s="221">
        <f>ROUND(E70*N70,5)</f>
        <v>0</v>
      </c>
      <c r="P70" s="221">
        <v>9.4500000000000001E-3</v>
      </c>
      <c r="Q70" s="221">
        <f>ROUND(E70*P70,5)</f>
        <v>0.189</v>
      </c>
      <c r="R70" s="221"/>
      <c r="S70" s="221"/>
      <c r="T70" s="222">
        <v>0.23100000000000001</v>
      </c>
      <c r="U70" s="221">
        <f>ROUND(E70*T70,2)</f>
        <v>4.62</v>
      </c>
      <c r="V70" s="211"/>
      <c r="W70" s="211"/>
      <c r="X70" s="211"/>
      <c r="Y70" s="211"/>
      <c r="Z70" s="211"/>
      <c r="AA70" s="211"/>
      <c r="AB70" s="211"/>
      <c r="AC70" s="211"/>
      <c r="AD70" s="211"/>
      <c r="AE70" s="211" t="s">
        <v>108</v>
      </c>
      <c r="AF70" s="211"/>
      <c r="AG70" s="211"/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12">
        <v>30</v>
      </c>
      <c r="B71" s="218" t="s">
        <v>196</v>
      </c>
      <c r="C71" s="247" t="s">
        <v>197</v>
      </c>
      <c r="D71" s="220" t="s">
        <v>198</v>
      </c>
      <c r="E71" s="227">
        <v>1</v>
      </c>
      <c r="F71" s="230">
        <v>317.5</v>
      </c>
      <c r="G71" s="230">
        <v>317.5</v>
      </c>
      <c r="H71" s="230">
        <v>0</v>
      </c>
      <c r="I71" s="230">
        <f>ROUND(E71*H71,2)</f>
        <v>0</v>
      </c>
      <c r="J71" s="230">
        <v>317.5</v>
      </c>
      <c r="K71" s="230">
        <f>ROUND(E71*J71,2)</f>
        <v>317.5</v>
      </c>
      <c r="L71" s="230">
        <v>21</v>
      </c>
      <c r="M71" s="230">
        <f>G71*(1+L71/100)</f>
        <v>384.17500000000001</v>
      </c>
      <c r="N71" s="221">
        <v>0</v>
      </c>
      <c r="O71" s="221">
        <f>ROUND(E71*N71,5)</f>
        <v>0</v>
      </c>
      <c r="P71" s="221">
        <v>0.192</v>
      </c>
      <c r="Q71" s="221">
        <f>ROUND(E71*P71,5)</f>
        <v>0.192</v>
      </c>
      <c r="R71" s="221"/>
      <c r="S71" s="221"/>
      <c r="T71" s="222">
        <v>0.60199999999999998</v>
      </c>
      <c r="U71" s="221">
        <f>ROUND(E71*T71,2)</f>
        <v>0.6</v>
      </c>
      <c r="V71" s="211"/>
      <c r="W71" s="211"/>
      <c r="X71" s="211"/>
      <c r="Y71" s="211"/>
      <c r="Z71" s="211"/>
      <c r="AA71" s="211"/>
      <c r="AB71" s="211"/>
      <c r="AC71" s="211"/>
      <c r="AD71" s="211"/>
      <c r="AE71" s="211" t="s">
        <v>108</v>
      </c>
      <c r="AF71" s="211"/>
      <c r="AG71" s="211"/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12">
        <v>31</v>
      </c>
      <c r="B72" s="218" t="s">
        <v>199</v>
      </c>
      <c r="C72" s="247" t="s">
        <v>200</v>
      </c>
      <c r="D72" s="220" t="s">
        <v>198</v>
      </c>
      <c r="E72" s="227">
        <v>1</v>
      </c>
      <c r="F72" s="230">
        <v>377</v>
      </c>
      <c r="G72" s="230">
        <v>377</v>
      </c>
      <c r="H72" s="230">
        <v>0</v>
      </c>
      <c r="I72" s="230">
        <f>ROUND(E72*H72,2)</f>
        <v>0</v>
      </c>
      <c r="J72" s="230">
        <v>377</v>
      </c>
      <c r="K72" s="230">
        <f>ROUND(E72*J72,2)</f>
        <v>377</v>
      </c>
      <c r="L72" s="230">
        <v>21</v>
      </c>
      <c r="M72" s="230">
        <f>G72*(1+L72/100)</f>
        <v>456.16999999999996</v>
      </c>
      <c r="N72" s="221">
        <v>0</v>
      </c>
      <c r="O72" s="221">
        <f>ROUND(E72*N72,5)</f>
        <v>0</v>
      </c>
      <c r="P72" s="221">
        <v>0.21</v>
      </c>
      <c r="Q72" s="221">
        <f>ROUND(E72*P72,5)</f>
        <v>0.21</v>
      </c>
      <c r="R72" s="221"/>
      <c r="S72" s="221"/>
      <c r="T72" s="222">
        <v>0.71399999999999997</v>
      </c>
      <c r="U72" s="221">
        <f>ROUND(E72*T72,2)</f>
        <v>0.71</v>
      </c>
      <c r="V72" s="211"/>
      <c r="W72" s="211"/>
      <c r="X72" s="211"/>
      <c r="Y72" s="211"/>
      <c r="Z72" s="211"/>
      <c r="AA72" s="211"/>
      <c r="AB72" s="211"/>
      <c r="AC72" s="211"/>
      <c r="AD72" s="211"/>
      <c r="AE72" s="211" t="s">
        <v>108</v>
      </c>
      <c r="AF72" s="211"/>
      <c r="AG72" s="211"/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12">
        <v>32</v>
      </c>
      <c r="B73" s="218" t="s">
        <v>168</v>
      </c>
      <c r="C73" s="247" t="s">
        <v>169</v>
      </c>
      <c r="D73" s="220" t="s">
        <v>137</v>
      </c>
      <c r="E73" s="227">
        <v>0.69099999999999995</v>
      </c>
      <c r="F73" s="230">
        <v>391.5</v>
      </c>
      <c r="G73" s="230">
        <v>270.52999999999997</v>
      </c>
      <c r="H73" s="230">
        <v>0</v>
      </c>
      <c r="I73" s="230">
        <f>ROUND(E73*H73,2)</f>
        <v>0</v>
      </c>
      <c r="J73" s="230">
        <v>391.5</v>
      </c>
      <c r="K73" s="230">
        <f>ROUND(E73*J73,2)</f>
        <v>270.52999999999997</v>
      </c>
      <c r="L73" s="230">
        <v>21</v>
      </c>
      <c r="M73" s="230">
        <f>G73*(1+L73/100)</f>
        <v>327.34129999999993</v>
      </c>
      <c r="N73" s="221">
        <v>0</v>
      </c>
      <c r="O73" s="221">
        <f>ROUND(E73*N73,5)</f>
        <v>0</v>
      </c>
      <c r="P73" s="221">
        <v>0</v>
      </c>
      <c r="Q73" s="221">
        <f>ROUND(E73*P73,5)</f>
        <v>0</v>
      </c>
      <c r="R73" s="221"/>
      <c r="S73" s="221"/>
      <c r="T73" s="222">
        <v>0.94199999999999995</v>
      </c>
      <c r="U73" s="221">
        <f>ROUND(E73*T73,2)</f>
        <v>0.65</v>
      </c>
      <c r="V73" s="211"/>
      <c r="W73" s="211"/>
      <c r="X73" s="211"/>
      <c r="Y73" s="211"/>
      <c r="Z73" s="211"/>
      <c r="AA73" s="211"/>
      <c r="AB73" s="211"/>
      <c r="AC73" s="211"/>
      <c r="AD73" s="211"/>
      <c r="AE73" s="211" t="s">
        <v>108</v>
      </c>
      <c r="AF73" s="211"/>
      <c r="AG73" s="211"/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ht="22.5" outlineLevel="1" x14ac:dyDescent="0.2">
      <c r="A74" s="212">
        <v>33</v>
      </c>
      <c r="B74" s="218" t="s">
        <v>170</v>
      </c>
      <c r="C74" s="247" t="s">
        <v>201</v>
      </c>
      <c r="D74" s="220" t="s">
        <v>137</v>
      </c>
      <c r="E74" s="227">
        <v>0.69099999999999995</v>
      </c>
      <c r="F74" s="230">
        <v>275.5</v>
      </c>
      <c r="G74" s="230">
        <v>190.37</v>
      </c>
      <c r="H74" s="230">
        <v>0</v>
      </c>
      <c r="I74" s="230">
        <f>ROUND(E74*H74,2)</f>
        <v>0</v>
      </c>
      <c r="J74" s="230">
        <v>275.5</v>
      </c>
      <c r="K74" s="230">
        <f>ROUND(E74*J74,2)</f>
        <v>190.37</v>
      </c>
      <c r="L74" s="230">
        <v>21</v>
      </c>
      <c r="M74" s="230">
        <f>G74*(1+L74/100)</f>
        <v>230.3477</v>
      </c>
      <c r="N74" s="221">
        <v>0</v>
      </c>
      <c r="O74" s="221">
        <f>ROUND(E74*N74,5)</f>
        <v>0</v>
      </c>
      <c r="P74" s="221">
        <v>0</v>
      </c>
      <c r="Q74" s="221">
        <f>ROUND(E74*P74,5)</f>
        <v>0</v>
      </c>
      <c r="R74" s="221"/>
      <c r="S74" s="221"/>
      <c r="T74" s="222">
        <v>0.49</v>
      </c>
      <c r="U74" s="221">
        <f>ROUND(E74*T74,2)</f>
        <v>0.34</v>
      </c>
      <c r="V74" s="211"/>
      <c r="W74" s="211"/>
      <c r="X74" s="211"/>
      <c r="Y74" s="211"/>
      <c r="Z74" s="211"/>
      <c r="AA74" s="211"/>
      <c r="AB74" s="211"/>
      <c r="AC74" s="211"/>
      <c r="AD74" s="211"/>
      <c r="AE74" s="211" t="s">
        <v>108</v>
      </c>
      <c r="AF74" s="211"/>
      <c r="AG74" s="211"/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12">
        <v>34</v>
      </c>
      <c r="B75" s="218" t="s">
        <v>172</v>
      </c>
      <c r="C75" s="247" t="s">
        <v>202</v>
      </c>
      <c r="D75" s="220" t="s">
        <v>137</v>
      </c>
      <c r="E75" s="227">
        <v>1.3819999999999999</v>
      </c>
      <c r="F75" s="230">
        <v>25</v>
      </c>
      <c r="G75" s="230">
        <v>34.549999999999997</v>
      </c>
      <c r="H75" s="230">
        <v>0</v>
      </c>
      <c r="I75" s="230">
        <f>ROUND(E75*H75,2)</f>
        <v>0</v>
      </c>
      <c r="J75" s="230">
        <v>25</v>
      </c>
      <c r="K75" s="230">
        <f>ROUND(E75*J75,2)</f>
        <v>34.549999999999997</v>
      </c>
      <c r="L75" s="230">
        <v>21</v>
      </c>
      <c r="M75" s="230">
        <f>G75*(1+L75/100)</f>
        <v>41.805499999999995</v>
      </c>
      <c r="N75" s="221">
        <v>0</v>
      </c>
      <c r="O75" s="221">
        <f>ROUND(E75*N75,5)</f>
        <v>0</v>
      </c>
      <c r="P75" s="221">
        <v>0</v>
      </c>
      <c r="Q75" s="221">
        <f>ROUND(E75*P75,5)</f>
        <v>0</v>
      </c>
      <c r="R75" s="221"/>
      <c r="S75" s="221"/>
      <c r="T75" s="222">
        <v>0</v>
      </c>
      <c r="U75" s="221">
        <f>ROUND(E75*T75,2)</f>
        <v>0</v>
      </c>
      <c r="V75" s="211"/>
      <c r="W75" s="211"/>
      <c r="X75" s="211"/>
      <c r="Y75" s="211"/>
      <c r="Z75" s="211"/>
      <c r="AA75" s="211"/>
      <c r="AB75" s="211"/>
      <c r="AC75" s="211"/>
      <c r="AD75" s="211"/>
      <c r="AE75" s="211" t="s">
        <v>108</v>
      </c>
      <c r="AF75" s="211"/>
      <c r="AG75" s="211"/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12"/>
      <c r="B76" s="218"/>
      <c r="C76" s="248" t="s">
        <v>203</v>
      </c>
      <c r="D76" s="223"/>
      <c r="E76" s="228">
        <v>1.3819999999999999</v>
      </c>
      <c r="F76" s="230"/>
      <c r="G76" s="230"/>
      <c r="H76" s="230"/>
      <c r="I76" s="230"/>
      <c r="J76" s="230"/>
      <c r="K76" s="230"/>
      <c r="L76" s="230"/>
      <c r="M76" s="230"/>
      <c r="N76" s="221"/>
      <c r="O76" s="221"/>
      <c r="P76" s="221"/>
      <c r="Q76" s="221"/>
      <c r="R76" s="221"/>
      <c r="S76" s="221"/>
      <c r="T76" s="222"/>
      <c r="U76" s="221"/>
      <c r="V76" s="211"/>
      <c r="W76" s="211"/>
      <c r="X76" s="211"/>
      <c r="Y76" s="211"/>
      <c r="Z76" s="211"/>
      <c r="AA76" s="211"/>
      <c r="AB76" s="211"/>
      <c r="AC76" s="211"/>
      <c r="AD76" s="211"/>
      <c r="AE76" s="211" t="s">
        <v>110</v>
      </c>
      <c r="AF76" s="211">
        <v>0</v>
      </c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12">
        <v>35</v>
      </c>
      <c r="B77" s="218" t="s">
        <v>204</v>
      </c>
      <c r="C77" s="247" t="s">
        <v>205</v>
      </c>
      <c r="D77" s="220" t="s">
        <v>195</v>
      </c>
      <c r="E77" s="227">
        <v>19</v>
      </c>
      <c r="F77" s="230">
        <v>315</v>
      </c>
      <c r="G77" s="230">
        <v>5985</v>
      </c>
      <c r="H77" s="230">
        <v>0</v>
      </c>
      <c r="I77" s="230">
        <f>ROUND(E77*H77,2)</f>
        <v>0</v>
      </c>
      <c r="J77" s="230">
        <v>315</v>
      </c>
      <c r="K77" s="230">
        <f>ROUND(E77*J77,2)</f>
        <v>5985</v>
      </c>
      <c r="L77" s="230">
        <v>21</v>
      </c>
      <c r="M77" s="230">
        <f>G77*(1+L77/100)</f>
        <v>7241.8499999999995</v>
      </c>
      <c r="N77" s="221">
        <v>0</v>
      </c>
      <c r="O77" s="221">
        <f>ROUND(E77*N77,5)</f>
        <v>0</v>
      </c>
      <c r="P77" s="221">
        <v>0</v>
      </c>
      <c r="Q77" s="221">
        <f>ROUND(E77*P77,5)</f>
        <v>0</v>
      </c>
      <c r="R77" s="221"/>
      <c r="S77" s="221"/>
      <c r="T77" s="222">
        <v>0.41</v>
      </c>
      <c r="U77" s="221">
        <f>ROUND(E77*T77,2)</f>
        <v>7.79</v>
      </c>
      <c r="V77" s="211"/>
      <c r="W77" s="211"/>
      <c r="X77" s="211"/>
      <c r="Y77" s="211"/>
      <c r="Z77" s="211"/>
      <c r="AA77" s="211"/>
      <c r="AB77" s="211"/>
      <c r="AC77" s="211"/>
      <c r="AD77" s="211"/>
      <c r="AE77" s="211" t="s">
        <v>108</v>
      </c>
      <c r="AF77" s="211"/>
      <c r="AG77" s="211"/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12">
        <v>36</v>
      </c>
      <c r="B78" s="218" t="s">
        <v>185</v>
      </c>
      <c r="C78" s="247" t="s">
        <v>206</v>
      </c>
      <c r="D78" s="220" t="s">
        <v>198</v>
      </c>
      <c r="E78" s="227">
        <v>8</v>
      </c>
      <c r="F78" s="230">
        <v>210</v>
      </c>
      <c r="G78" s="230">
        <v>1680</v>
      </c>
      <c r="H78" s="230">
        <v>0</v>
      </c>
      <c r="I78" s="230">
        <f>ROUND(E78*H78,2)</f>
        <v>0</v>
      </c>
      <c r="J78" s="230">
        <v>210</v>
      </c>
      <c r="K78" s="230">
        <f>ROUND(E78*J78,2)</f>
        <v>1680</v>
      </c>
      <c r="L78" s="230">
        <v>21</v>
      </c>
      <c r="M78" s="230">
        <f>G78*(1+L78/100)</f>
        <v>2032.8</v>
      </c>
      <c r="N78" s="221">
        <v>0</v>
      </c>
      <c r="O78" s="221">
        <f>ROUND(E78*N78,5)</f>
        <v>0</v>
      </c>
      <c r="P78" s="221">
        <v>0</v>
      </c>
      <c r="Q78" s="221">
        <f>ROUND(E78*P78,5)</f>
        <v>0</v>
      </c>
      <c r="R78" s="221"/>
      <c r="S78" s="221"/>
      <c r="T78" s="222">
        <v>0.41</v>
      </c>
      <c r="U78" s="221">
        <f>ROUND(E78*T78,2)</f>
        <v>3.28</v>
      </c>
      <c r="V78" s="211"/>
      <c r="W78" s="211"/>
      <c r="X78" s="211"/>
      <c r="Y78" s="211"/>
      <c r="Z78" s="211"/>
      <c r="AA78" s="211"/>
      <c r="AB78" s="211"/>
      <c r="AC78" s="211"/>
      <c r="AD78" s="211"/>
      <c r="AE78" s="211" t="s">
        <v>108</v>
      </c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12">
        <v>37</v>
      </c>
      <c r="B79" s="218" t="s">
        <v>185</v>
      </c>
      <c r="C79" s="247" t="s">
        <v>207</v>
      </c>
      <c r="D79" s="220" t="s">
        <v>198</v>
      </c>
      <c r="E79" s="227">
        <v>1</v>
      </c>
      <c r="F79" s="230">
        <v>2100</v>
      </c>
      <c r="G79" s="230">
        <v>2100</v>
      </c>
      <c r="H79" s="230">
        <v>0</v>
      </c>
      <c r="I79" s="230">
        <f>ROUND(E79*H79,2)</f>
        <v>0</v>
      </c>
      <c r="J79" s="230">
        <v>2100</v>
      </c>
      <c r="K79" s="230">
        <f>ROUND(E79*J79,2)</f>
        <v>2100</v>
      </c>
      <c r="L79" s="230">
        <v>21</v>
      </c>
      <c r="M79" s="230">
        <f>G79*(1+L79/100)</f>
        <v>2541</v>
      </c>
      <c r="N79" s="221">
        <v>0</v>
      </c>
      <c r="O79" s="221">
        <f>ROUND(E79*N79,5)</f>
        <v>0</v>
      </c>
      <c r="P79" s="221">
        <v>0</v>
      </c>
      <c r="Q79" s="221">
        <f>ROUND(E79*P79,5)</f>
        <v>0</v>
      </c>
      <c r="R79" s="221"/>
      <c r="S79" s="221"/>
      <c r="T79" s="222">
        <v>0.41</v>
      </c>
      <c r="U79" s="221">
        <f>ROUND(E79*T79,2)</f>
        <v>0.41</v>
      </c>
      <c r="V79" s="211"/>
      <c r="W79" s="211"/>
      <c r="X79" s="211"/>
      <c r="Y79" s="211"/>
      <c r="Z79" s="211"/>
      <c r="AA79" s="211"/>
      <c r="AB79" s="211"/>
      <c r="AC79" s="211"/>
      <c r="AD79" s="211"/>
      <c r="AE79" s="211" t="s">
        <v>108</v>
      </c>
      <c r="AF79" s="211"/>
      <c r="AG79" s="211"/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12">
        <v>38</v>
      </c>
      <c r="B80" s="218" t="s">
        <v>185</v>
      </c>
      <c r="C80" s="247" t="s">
        <v>208</v>
      </c>
      <c r="D80" s="220" t="s">
        <v>198</v>
      </c>
      <c r="E80" s="227">
        <v>1</v>
      </c>
      <c r="F80" s="230">
        <v>4200</v>
      </c>
      <c r="G80" s="230">
        <v>4200</v>
      </c>
      <c r="H80" s="230">
        <v>0</v>
      </c>
      <c r="I80" s="230">
        <f>ROUND(E80*H80,2)</f>
        <v>0</v>
      </c>
      <c r="J80" s="230">
        <v>4200</v>
      </c>
      <c r="K80" s="230">
        <f>ROUND(E80*J80,2)</f>
        <v>4200</v>
      </c>
      <c r="L80" s="230">
        <v>21</v>
      </c>
      <c r="M80" s="230">
        <f>G80*(1+L80/100)</f>
        <v>5082</v>
      </c>
      <c r="N80" s="221">
        <v>0</v>
      </c>
      <c r="O80" s="221">
        <f>ROUND(E80*N80,5)</f>
        <v>0</v>
      </c>
      <c r="P80" s="221">
        <v>0</v>
      </c>
      <c r="Q80" s="221">
        <f>ROUND(E80*P80,5)</f>
        <v>0</v>
      </c>
      <c r="R80" s="221"/>
      <c r="S80" s="221"/>
      <c r="T80" s="222">
        <v>0.41</v>
      </c>
      <c r="U80" s="221">
        <f>ROUND(E80*T80,2)</f>
        <v>0.41</v>
      </c>
      <c r="V80" s="211"/>
      <c r="W80" s="211"/>
      <c r="X80" s="211"/>
      <c r="Y80" s="211"/>
      <c r="Z80" s="211"/>
      <c r="AA80" s="211"/>
      <c r="AB80" s="211"/>
      <c r="AC80" s="211"/>
      <c r="AD80" s="211"/>
      <c r="AE80" s="211" t="s">
        <v>108</v>
      </c>
      <c r="AF80" s="211"/>
      <c r="AG80" s="211"/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ht="22.5" outlineLevel="1" x14ac:dyDescent="0.2">
      <c r="A81" s="212">
        <v>39</v>
      </c>
      <c r="B81" s="218" t="s">
        <v>185</v>
      </c>
      <c r="C81" s="247" t="s">
        <v>209</v>
      </c>
      <c r="D81" s="220" t="s">
        <v>198</v>
      </c>
      <c r="E81" s="227">
        <v>9</v>
      </c>
      <c r="F81" s="230">
        <v>1417.5</v>
      </c>
      <c r="G81" s="230">
        <v>12757.5</v>
      </c>
      <c r="H81" s="230">
        <v>1289.98</v>
      </c>
      <c r="I81" s="230">
        <f>ROUND(E81*H81,2)</f>
        <v>11609.82</v>
      </c>
      <c r="J81" s="230">
        <v>127.51999999999998</v>
      </c>
      <c r="K81" s="230">
        <f>ROUND(E81*J81,2)</f>
        <v>1147.68</v>
      </c>
      <c r="L81" s="230">
        <v>21</v>
      </c>
      <c r="M81" s="230">
        <f>G81*(1+L81/100)</f>
        <v>15436.574999999999</v>
      </c>
      <c r="N81" s="221">
        <v>0</v>
      </c>
      <c r="O81" s="221">
        <f>ROUND(E81*N81,5)</f>
        <v>0</v>
      </c>
      <c r="P81" s="221">
        <v>0</v>
      </c>
      <c r="Q81" s="221">
        <f>ROUND(E81*P81,5)</f>
        <v>0</v>
      </c>
      <c r="R81" s="221"/>
      <c r="S81" s="221"/>
      <c r="T81" s="222">
        <v>0</v>
      </c>
      <c r="U81" s="221">
        <f>ROUND(E81*T81,2)</f>
        <v>0</v>
      </c>
      <c r="V81" s="211"/>
      <c r="W81" s="211"/>
      <c r="X81" s="211"/>
      <c r="Y81" s="211"/>
      <c r="Z81" s="211"/>
      <c r="AA81" s="211"/>
      <c r="AB81" s="211"/>
      <c r="AC81" s="211"/>
      <c r="AD81" s="211"/>
      <c r="AE81" s="211" t="s">
        <v>187</v>
      </c>
      <c r="AF81" s="211"/>
      <c r="AG81" s="211"/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ht="22.5" outlineLevel="1" x14ac:dyDescent="0.2">
      <c r="A82" s="212">
        <v>40</v>
      </c>
      <c r="B82" s="218" t="s">
        <v>185</v>
      </c>
      <c r="C82" s="247" t="s">
        <v>210</v>
      </c>
      <c r="D82" s="220" t="s">
        <v>198</v>
      </c>
      <c r="E82" s="227">
        <v>8</v>
      </c>
      <c r="F82" s="230">
        <v>577.5</v>
      </c>
      <c r="G82" s="230">
        <v>4620</v>
      </c>
      <c r="H82" s="230">
        <v>449.97999999999996</v>
      </c>
      <c r="I82" s="230">
        <f>ROUND(E82*H82,2)</f>
        <v>3599.84</v>
      </c>
      <c r="J82" s="230">
        <v>127.52000000000004</v>
      </c>
      <c r="K82" s="230">
        <f>ROUND(E82*J82,2)</f>
        <v>1020.16</v>
      </c>
      <c r="L82" s="230">
        <v>21</v>
      </c>
      <c r="M82" s="230">
        <f>G82*(1+L82/100)</f>
        <v>5590.2</v>
      </c>
      <c r="N82" s="221">
        <v>0</v>
      </c>
      <c r="O82" s="221">
        <f>ROUND(E82*N82,5)</f>
        <v>0</v>
      </c>
      <c r="P82" s="221">
        <v>0</v>
      </c>
      <c r="Q82" s="221">
        <f>ROUND(E82*P82,5)</f>
        <v>0</v>
      </c>
      <c r="R82" s="221"/>
      <c r="S82" s="221"/>
      <c r="T82" s="222">
        <v>0</v>
      </c>
      <c r="U82" s="221">
        <f>ROUND(E82*T82,2)</f>
        <v>0</v>
      </c>
      <c r="V82" s="211"/>
      <c r="W82" s="211"/>
      <c r="X82" s="211"/>
      <c r="Y82" s="211"/>
      <c r="Z82" s="211"/>
      <c r="AA82" s="211"/>
      <c r="AB82" s="211"/>
      <c r="AC82" s="211"/>
      <c r="AD82" s="211"/>
      <c r="AE82" s="211" t="s">
        <v>187</v>
      </c>
      <c r="AF82" s="211"/>
      <c r="AG82" s="211"/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ht="22.5" outlineLevel="1" x14ac:dyDescent="0.2">
      <c r="A83" s="212">
        <v>41</v>
      </c>
      <c r="B83" s="218" t="s">
        <v>185</v>
      </c>
      <c r="C83" s="247" t="s">
        <v>211</v>
      </c>
      <c r="D83" s="220" t="s">
        <v>198</v>
      </c>
      <c r="E83" s="227">
        <v>1</v>
      </c>
      <c r="F83" s="230">
        <v>10500</v>
      </c>
      <c r="G83" s="230">
        <v>10500</v>
      </c>
      <c r="H83" s="230">
        <v>10372.48</v>
      </c>
      <c r="I83" s="230">
        <f>ROUND(E83*H83,2)</f>
        <v>10372.48</v>
      </c>
      <c r="J83" s="230">
        <v>127.52000000000044</v>
      </c>
      <c r="K83" s="230">
        <f>ROUND(E83*J83,2)</f>
        <v>127.52</v>
      </c>
      <c r="L83" s="230">
        <v>21</v>
      </c>
      <c r="M83" s="230">
        <f>G83*(1+L83/100)</f>
        <v>12705</v>
      </c>
      <c r="N83" s="221">
        <v>0</v>
      </c>
      <c r="O83" s="221">
        <f>ROUND(E83*N83,5)</f>
        <v>0</v>
      </c>
      <c r="P83" s="221">
        <v>0</v>
      </c>
      <c r="Q83" s="221">
        <f>ROUND(E83*P83,5)</f>
        <v>0</v>
      </c>
      <c r="R83" s="221"/>
      <c r="S83" s="221"/>
      <c r="T83" s="222">
        <v>0</v>
      </c>
      <c r="U83" s="221">
        <f>ROUND(E83*T83,2)</f>
        <v>0</v>
      </c>
      <c r="V83" s="211"/>
      <c r="W83" s="211"/>
      <c r="X83" s="211"/>
      <c r="Y83" s="211"/>
      <c r="Z83" s="211"/>
      <c r="AA83" s="211"/>
      <c r="AB83" s="211"/>
      <c r="AC83" s="211"/>
      <c r="AD83" s="211"/>
      <c r="AE83" s="211" t="s">
        <v>187</v>
      </c>
      <c r="AF83" s="211"/>
      <c r="AG83" s="211"/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ht="22.5" outlineLevel="1" x14ac:dyDescent="0.2">
      <c r="A84" s="212">
        <v>42</v>
      </c>
      <c r="B84" s="218" t="s">
        <v>185</v>
      </c>
      <c r="C84" s="247" t="s">
        <v>212</v>
      </c>
      <c r="D84" s="220" t="s">
        <v>198</v>
      </c>
      <c r="E84" s="227">
        <v>1</v>
      </c>
      <c r="F84" s="230">
        <v>21000</v>
      </c>
      <c r="G84" s="230">
        <v>21000</v>
      </c>
      <c r="H84" s="230">
        <v>20872.48</v>
      </c>
      <c r="I84" s="230">
        <f>ROUND(E84*H84,2)</f>
        <v>20872.48</v>
      </c>
      <c r="J84" s="230">
        <v>127.52000000000044</v>
      </c>
      <c r="K84" s="230">
        <f>ROUND(E84*J84,2)</f>
        <v>127.52</v>
      </c>
      <c r="L84" s="230">
        <v>21</v>
      </c>
      <c r="M84" s="230">
        <f>G84*(1+L84/100)</f>
        <v>25410</v>
      </c>
      <c r="N84" s="221">
        <v>0</v>
      </c>
      <c r="O84" s="221">
        <f>ROUND(E84*N84,5)</f>
        <v>0</v>
      </c>
      <c r="P84" s="221">
        <v>0</v>
      </c>
      <c r="Q84" s="221">
        <f>ROUND(E84*P84,5)</f>
        <v>0</v>
      </c>
      <c r="R84" s="221"/>
      <c r="S84" s="221"/>
      <c r="T84" s="222">
        <v>0</v>
      </c>
      <c r="U84" s="221">
        <f>ROUND(E84*T84,2)</f>
        <v>0</v>
      </c>
      <c r="V84" s="211"/>
      <c r="W84" s="211"/>
      <c r="X84" s="211"/>
      <c r="Y84" s="211"/>
      <c r="Z84" s="211"/>
      <c r="AA84" s="211"/>
      <c r="AB84" s="211"/>
      <c r="AC84" s="211"/>
      <c r="AD84" s="211"/>
      <c r="AE84" s="211" t="s">
        <v>187</v>
      </c>
      <c r="AF84" s="211"/>
      <c r="AG84" s="211"/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12">
        <v>43</v>
      </c>
      <c r="B85" s="218" t="s">
        <v>185</v>
      </c>
      <c r="C85" s="247" t="s">
        <v>213</v>
      </c>
      <c r="D85" s="220" t="s">
        <v>214</v>
      </c>
      <c r="E85" s="227">
        <v>1</v>
      </c>
      <c r="F85" s="230">
        <v>5250</v>
      </c>
      <c r="G85" s="230">
        <v>5250</v>
      </c>
      <c r="H85" s="230">
        <v>5122.4799999999996</v>
      </c>
      <c r="I85" s="230">
        <f>ROUND(E85*H85,2)</f>
        <v>5122.4799999999996</v>
      </c>
      <c r="J85" s="230">
        <v>127.52000000000044</v>
      </c>
      <c r="K85" s="230">
        <f>ROUND(E85*J85,2)</f>
        <v>127.52</v>
      </c>
      <c r="L85" s="230">
        <v>21</v>
      </c>
      <c r="M85" s="230">
        <f>G85*(1+L85/100)</f>
        <v>6352.5</v>
      </c>
      <c r="N85" s="221">
        <v>0</v>
      </c>
      <c r="O85" s="221">
        <f>ROUND(E85*N85,5)</f>
        <v>0</v>
      </c>
      <c r="P85" s="221">
        <v>0</v>
      </c>
      <c r="Q85" s="221">
        <f>ROUND(E85*P85,5)</f>
        <v>0</v>
      </c>
      <c r="R85" s="221"/>
      <c r="S85" s="221"/>
      <c r="T85" s="222">
        <v>0</v>
      </c>
      <c r="U85" s="221">
        <f>ROUND(E85*T85,2)</f>
        <v>0</v>
      </c>
      <c r="V85" s="211"/>
      <c r="W85" s="211"/>
      <c r="X85" s="211"/>
      <c r="Y85" s="211"/>
      <c r="Z85" s="211"/>
      <c r="AA85" s="211"/>
      <c r="AB85" s="211"/>
      <c r="AC85" s="211"/>
      <c r="AD85" s="211"/>
      <c r="AE85" s="211" t="s">
        <v>187</v>
      </c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ht="22.5" outlineLevel="1" x14ac:dyDescent="0.2">
      <c r="A86" s="212">
        <v>44</v>
      </c>
      <c r="B86" s="218" t="s">
        <v>215</v>
      </c>
      <c r="C86" s="247" t="s">
        <v>216</v>
      </c>
      <c r="D86" s="220" t="s">
        <v>214</v>
      </c>
      <c r="E86" s="227">
        <v>1</v>
      </c>
      <c r="F86" s="230">
        <v>3500</v>
      </c>
      <c r="G86" s="230">
        <v>3500</v>
      </c>
      <c r="H86" s="230">
        <v>0</v>
      </c>
      <c r="I86" s="230">
        <f>ROUND(E86*H86,2)</f>
        <v>0</v>
      </c>
      <c r="J86" s="230">
        <v>3500</v>
      </c>
      <c r="K86" s="230">
        <f>ROUND(E86*J86,2)</f>
        <v>3500</v>
      </c>
      <c r="L86" s="230">
        <v>21</v>
      </c>
      <c r="M86" s="230">
        <f>G86*(1+L86/100)</f>
        <v>4235</v>
      </c>
      <c r="N86" s="221">
        <v>0</v>
      </c>
      <c r="O86" s="221">
        <f>ROUND(E86*N86,5)</f>
        <v>0</v>
      </c>
      <c r="P86" s="221">
        <v>0</v>
      </c>
      <c r="Q86" s="221">
        <f>ROUND(E86*P86,5)</f>
        <v>0</v>
      </c>
      <c r="R86" s="221"/>
      <c r="S86" s="221"/>
      <c r="T86" s="222">
        <v>0</v>
      </c>
      <c r="U86" s="221">
        <f>ROUND(E86*T86,2)</f>
        <v>0</v>
      </c>
      <c r="V86" s="211"/>
      <c r="W86" s="211"/>
      <c r="X86" s="211"/>
      <c r="Y86" s="211"/>
      <c r="Z86" s="211"/>
      <c r="AA86" s="211"/>
      <c r="AB86" s="211"/>
      <c r="AC86" s="211"/>
      <c r="AD86" s="211"/>
      <c r="AE86" s="211" t="s">
        <v>108</v>
      </c>
      <c r="AF86" s="211"/>
      <c r="AG86" s="211"/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ht="22.5" outlineLevel="1" x14ac:dyDescent="0.2">
      <c r="A87" s="212">
        <v>45</v>
      </c>
      <c r="B87" s="218" t="s">
        <v>217</v>
      </c>
      <c r="C87" s="247" t="s">
        <v>218</v>
      </c>
      <c r="D87" s="220" t="s">
        <v>192</v>
      </c>
      <c r="E87" s="227">
        <v>278.10000000000002</v>
      </c>
      <c r="F87" s="230">
        <v>135.5</v>
      </c>
      <c r="G87" s="230">
        <v>37682.550000000003</v>
      </c>
      <c r="H87" s="230">
        <v>15.22</v>
      </c>
      <c r="I87" s="230">
        <f>ROUND(E87*H87,2)</f>
        <v>4232.68</v>
      </c>
      <c r="J87" s="230">
        <v>120.28</v>
      </c>
      <c r="K87" s="230">
        <f>ROUND(E87*J87,2)</f>
        <v>33449.870000000003</v>
      </c>
      <c r="L87" s="230">
        <v>21</v>
      </c>
      <c r="M87" s="230">
        <f>G87*(1+L87/100)</f>
        <v>45595.885500000004</v>
      </c>
      <c r="N87" s="221">
        <v>6.0000000000000002E-5</v>
      </c>
      <c r="O87" s="221">
        <f>ROUND(E87*N87,5)</f>
        <v>1.669E-2</v>
      </c>
      <c r="P87" s="221">
        <v>0</v>
      </c>
      <c r="Q87" s="221">
        <f>ROUND(E87*P87,5)</f>
        <v>0</v>
      </c>
      <c r="R87" s="221"/>
      <c r="S87" s="221"/>
      <c r="T87" s="222">
        <v>0.221</v>
      </c>
      <c r="U87" s="221">
        <f>ROUND(E87*T87,2)</f>
        <v>61.46</v>
      </c>
      <c r="V87" s="211"/>
      <c r="W87" s="211"/>
      <c r="X87" s="211"/>
      <c r="Y87" s="211"/>
      <c r="Z87" s="211"/>
      <c r="AA87" s="211"/>
      <c r="AB87" s="211"/>
      <c r="AC87" s="211"/>
      <c r="AD87" s="211"/>
      <c r="AE87" s="211" t="s">
        <v>108</v>
      </c>
      <c r="AF87" s="211"/>
      <c r="AG87" s="211"/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12"/>
      <c r="B88" s="218"/>
      <c r="C88" s="248" t="s">
        <v>219</v>
      </c>
      <c r="D88" s="223"/>
      <c r="E88" s="228">
        <v>92.7</v>
      </c>
      <c r="F88" s="230"/>
      <c r="G88" s="230"/>
      <c r="H88" s="230"/>
      <c r="I88" s="230"/>
      <c r="J88" s="230"/>
      <c r="K88" s="230"/>
      <c r="L88" s="230"/>
      <c r="M88" s="230"/>
      <c r="N88" s="221"/>
      <c r="O88" s="221"/>
      <c r="P88" s="221"/>
      <c r="Q88" s="221"/>
      <c r="R88" s="221"/>
      <c r="S88" s="221"/>
      <c r="T88" s="222"/>
      <c r="U88" s="221"/>
      <c r="V88" s="211"/>
      <c r="W88" s="211"/>
      <c r="X88" s="211"/>
      <c r="Y88" s="211"/>
      <c r="Z88" s="211"/>
      <c r="AA88" s="211"/>
      <c r="AB88" s="211"/>
      <c r="AC88" s="211"/>
      <c r="AD88" s="211"/>
      <c r="AE88" s="211" t="s">
        <v>110</v>
      </c>
      <c r="AF88" s="211">
        <v>0</v>
      </c>
      <c r="AG88" s="211"/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12"/>
      <c r="B89" s="218"/>
      <c r="C89" s="248" t="s">
        <v>220</v>
      </c>
      <c r="D89" s="223"/>
      <c r="E89" s="228">
        <v>113.3</v>
      </c>
      <c r="F89" s="230"/>
      <c r="G89" s="230"/>
      <c r="H89" s="230"/>
      <c r="I89" s="230"/>
      <c r="J89" s="230"/>
      <c r="K89" s="230"/>
      <c r="L89" s="230"/>
      <c r="M89" s="230"/>
      <c r="N89" s="221"/>
      <c r="O89" s="221"/>
      <c r="P89" s="221"/>
      <c r="Q89" s="221"/>
      <c r="R89" s="221"/>
      <c r="S89" s="221"/>
      <c r="T89" s="222"/>
      <c r="U89" s="221"/>
      <c r="V89" s="211"/>
      <c r="W89" s="211"/>
      <c r="X89" s="211"/>
      <c r="Y89" s="211"/>
      <c r="Z89" s="211"/>
      <c r="AA89" s="211"/>
      <c r="AB89" s="211"/>
      <c r="AC89" s="211"/>
      <c r="AD89" s="211"/>
      <c r="AE89" s="211" t="s">
        <v>110</v>
      </c>
      <c r="AF89" s="211">
        <v>0</v>
      </c>
      <c r="AG89" s="211"/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12"/>
      <c r="B90" s="218"/>
      <c r="C90" s="248" t="s">
        <v>221</v>
      </c>
      <c r="D90" s="223"/>
      <c r="E90" s="228">
        <v>72.099999999999994</v>
      </c>
      <c r="F90" s="230"/>
      <c r="G90" s="230"/>
      <c r="H90" s="230"/>
      <c r="I90" s="230"/>
      <c r="J90" s="230"/>
      <c r="K90" s="230"/>
      <c r="L90" s="230"/>
      <c r="M90" s="230"/>
      <c r="N90" s="221"/>
      <c r="O90" s="221"/>
      <c r="P90" s="221"/>
      <c r="Q90" s="221"/>
      <c r="R90" s="221"/>
      <c r="S90" s="221"/>
      <c r="T90" s="222"/>
      <c r="U90" s="221"/>
      <c r="V90" s="211"/>
      <c r="W90" s="211"/>
      <c r="X90" s="211"/>
      <c r="Y90" s="211"/>
      <c r="Z90" s="211"/>
      <c r="AA90" s="211"/>
      <c r="AB90" s="211"/>
      <c r="AC90" s="211"/>
      <c r="AD90" s="211"/>
      <c r="AE90" s="211" t="s">
        <v>110</v>
      </c>
      <c r="AF90" s="211">
        <v>0</v>
      </c>
      <c r="AG90" s="211"/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12">
        <v>46</v>
      </c>
      <c r="B91" s="218" t="s">
        <v>185</v>
      </c>
      <c r="C91" s="247" t="s">
        <v>222</v>
      </c>
      <c r="D91" s="220" t="s">
        <v>195</v>
      </c>
      <c r="E91" s="227">
        <v>27</v>
      </c>
      <c r="F91" s="230">
        <v>551.20000000000005</v>
      </c>
      <c r="G91" s="230">
        <v>14882.4</v>
      </c>
      <c r="H91" s="230">
        <v>551.20000000000005</v>
      </c>
      <c r="I91" s="230">
        <f>ROUND(E91*H91,2)</f>
        <v>14882.4</v>
      </c>
      <c r="J91" s="230">
        <v>0</v>
      </c>
      <c r="K91" s="230">
        <f>ROUND(E91*J91,2)</f>
        <v>0</v>
      </c>
      <c r="L91" s="230">
        <v>21</v>
      </c>
      <c r="M91" s="230">
        <f>G91*(1+L91/100)</f>
        <v>18007.703999999998</v>
      </c>
      <c r="N91" s="221">
        <v>0</v>
      </c>
      <c r="O91" s="221">
        <f>ROUND(E91*N91,5)</f>
        <v>0</v>
      </c>
      <c r="P91" s="221">
        <v>0</v>
      </c>
      <c r="Q91" s="221">
        <f>ROUND(E91*P91,5)</f>
        <v>0</v>
      </c>
      <c r="R91" s="221"/>
      <c r="S91" s="221"/>
      <c r="T91" s="222">
        <v>0</v>
      </c>
      <c r="U91" s="221">
        <f>ROUND(E91*T91,2)</f>
        <v>0</v>
      </c>
      <c r="V91" s="211"/>
      <c r="W91" s="211"/>
      <c r="X91" s="211"/>
      <c r="Y91" s="211"/>
      <c r="Z91" s="211"/>
      <c r="AA91" s="211"/>
      <c r="AB91" s="211"/>
      <c r="AC91" s="211"/>
      <c r="AD91" s="211"/>
      <c r="AE91" s="211" t="s">
        <v>187</v>
      </c>
      <c r="AF91" s="211"/>
      <c r="AG91" s="211"/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">
      <c r="A92" s="212"/>
      <c r="B92" s="218"/>
      <c r="C92" s="248" t="s">
        <v>223</v>
      </c>
      <c r="D92" s="223"/>
      <c r="E92" s="228">
        <v>9</v>
      </c>
      <c r="F92" s="230"/>
      <c r="G92" s="230"/>
      <c r="H92" s="230"/>
      <c r="I92" s="230"/>
      <c r="J92" s="230"/>
      <c r="K92" s="230"/>
      <c r="L92" s="230"/>
      <c r="M92" s="230"/>
      <c r="N92" s="221"/>
      <c r="O92" s="221"/>
      <c r="P92" s="221"/>
      <c r="Q92" s="221"/>
      <c r="R92" s="221"/>
      <c r="S92" s="221"/>
      <c r="T92" s="222"/>
      <c r="U92" s="221"/>
      <c r="V92" s="211"/>
      <c r="W92" s="211"/>
      <c r="X92" s="211"/>
      <c r="Y92" s="211"/>
      <c r="Z92" s="211"/>
      <c r="AA92" s="211"/>
      <c r="AB92" s="211"/>
      <c r="AC92" s="211"/>
      <c r="AD92" s="211"/>
      <c r="AE92" s="211" t="s">
        <v>110</v>
      </c>
      <c r="AF92" s="211">
        <v>0</v>
      </c>
      <c r="AG92" s="211"/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">
      <c r="A93" s="212"/>
      <c r="B93" s="218"/>
      <c r="C93" s="248" t="s">
        <v>224</v>
      </c>
      <c r="D93" s="223"/>
      <c r="E93" s="228">
        <v>11</v>
      </c>
      <c r="F93" s="230"/>
      <c r="G93" s="230"/>
      <c r="H93" s="230"/>
      <c r="I93" s="230"/>
      <c r="J93" s="230"/>
      <c r="K93" s="230"/>
      <c r="L93" s="230"/>
      <c r="M93" s="230"/>
      <c r="N93" s="221"/>
      <c r="O93" s="221"/>
      <c r="P93" s="221"/>
      <c r="Q93" s="221"/>
      <c r="R93" s="221"/>
      <c r="S93" s="221"/>
      <c r="T93" s="222"/>
      <c r="U93" s="221"/>
      <c r="V93" s="211"/>
      <c r="W93" s="211"/>
      <c r="X93" s="211"/>
      <c r="Y93" s="211"/>
      <c r="Z93" s="211"/>
      <c r="AA93" s="211"/>
      <c r="AB93" s="211"/>
      <c r="AC93" s="211"/>
      <c r="AD93" s="211"/>
      <c r="AE93" s="211" t="s">
        <v>110</v>
      </c>
      <c r="AF93" s="211">
        <v>0</v>
      </c>
      <c r="AG93" s="211"/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12"/>
      <c r="B94" s="218"/>
      <c r="C94" s="248" t="s">
        <v>225</v>
      </c>
      <c r="D94" s="223"/>
      <c r="E94" s="228">
        <v>7</v>
      </c>
      <c r="F94" s="230"/>
      <c r="G94" s="230"/>
      <c r="H94" s="230"/>
      <c r="I94" s="230"/>
      <c r="J94" s="230"/>
      <c r="K94" s="230"/>
      <c r="L94" s="230"/>
      <c r="M94" s="230"/>
      <c r="N94" s="221"/>
      <c r="O94" s="221"/>
      <c r="P94" s="221"/>
      <c r="Q94" s="221"/>
      <c r="R94" s="221"/>
      <c r="S94" s="221"/>
      <c r="T94" s="222"/>
      <c r="U94" s="221"/>
      <c r="V94" s="211"/>
      <c r="W94" s="211"/>
      <c r="X94" s="211"/>
      <c r="Y94" s="211"/>
      <c r="Z94" s="211"/>
      <c r="AA94" s="211"/>
      <c r="AB94" s="211"/>
      <c r="AC94" s="211"/>
      <c r="AD94" s="211"/>
      <c r="AE94" s="211" t="s">
        <v>110</v>
      </c>
      <c r="AF94" s="211">
        <v>0</v>
      </c>
      <c r="AG94" s="211"/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ht="22.5" outlineLevel="1" x14ac:dyDescent="0.2">
      <c r="A95" s="212">
        <v>47</v>
      </c>
      <c r="B95" s="218" t="s">
        <v>185</v>
      </c>
      <c r="C95" s="247" t="s">
        <v>226</v>
      </c>
      <c r="D95" s="220" t="s">
        <v>198</v>
      </c>
      <c r="E95" s="227">
        <v>1</v>
      </c>
      <c r="F95" s="230">
        <v>2625</v>
      </c>
      <c r="G95" s="230">
        <v>2625</v>
      </c>
      <c r="H95" s="230">
        <v>0</v>
      </c>
      <c r="I95" s="230">
        <f>ROUND(E95*H95,2)</f>
        <v>0</v>
      </c>
      <c r="J95" s="230">
        <v>2625</v>
      </c>
      <c r="K95" s="230">
        <f>ROUND(E95*J95,2)</f>
        <v>2625</v>
      </c>
      <c r="L95" s="230">
        <v>21</v>
      </c>
      <c r="M95" s="230">
        <f>G95*(1+L95/100)</f>
        <v>3176.25</v>
      </c>
      <c r="N95" s="221">
        <v>0</v>
      </c>
      <c r="O95" s="221">
        <f>ROUND(E95*N95,5)</f>
        <v>0</v>
      </c>
      <c r="P95" s="221">
        <v>0</v>
      </c>
      <c r="Q95" s="221">
        <f>ROUND(E95*P95,5)</f>
        <v>0</v>
      </c>
      <c r="R95" s="221"/>
      <c r="S95" s="221"/>
      <c r="T95" s="222">
        <v>0</v>
      </c>
      <c r="U95" s="221">
        <f>ROUND(E95*T95,2)</f>
        <v>0</v>
      </c>
      <c r="V95" s="211"/>
      <c r="W95" s="211"/>
      <c r="X95" s="211"/>
      <c r="Y95" s="211"/>
      <c r="Z95" s="211"/>
      <c r="AA95" s="211"/>
      <c r="AB95" s="211"/>
      <c r="AC95" s="211"/>
      <c r="AD95" s="211"/>
      <c r="AE95" s="211" t="s">
        <v>108</v>
      </c>
      <c r="AF95" s="211"/>
      <c r="AG95" s="211"/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12">
        <v>48</v>
      </c>
      <c r="B96" s="218" t="s">
        <v>227</v>
      </c>
      <c r="C96" s="247" t="s">
        <v>228</v>
      </c>
      <c r="D96" s="220" t="s">
        <v>137</v>
      </c>
      <c r="E96" s="227">
        <v>0.27800000000000002</v>
      </c>
      <c r="F96" s="230">
        <v>1567</v>
      </c>
      <c r="G96" s="230">
        <v>435.63</v>
      </c>
      <c r="H96" s="230">
        <v>0</v>
      </c>
      <c r="I96" s="230">
        <f>ROUND(E96*H96,2)</f>
        <v>0</v>
      </c>
      <c r="J96" s="230">
        <v>1567</v>
      </c>
      <c r="K96" s="230">
        <f>ROUND(E96*J96,2)</f>
        <v>435.63</v>
      </c>
      <c r="L96" s="230">
        <v>21</v>
      </c>
      <c r="M96" s="230">
        <f>G96*(1+L96/100)</f>
        <v>527.1123</v>
      </c>
      <c r="N96" s="221">
        <v>0</v>
      </c>
      <c r="O96" s="221">
        <f>ROUND(E96*N96,5)</f>
        <v>0</v>
      </c>
      <c r="P96" s="221">
        <v>0</v>
      </c>
      <c r="Q96" s="221">
        <f>ROUND(E96*P96,5)</f>
        <v>0</v>
      </c>
      <c r="R96" s="221"/>
      <c r="S96" s="221"/>
      <c r="T96" s="222">
        <v>3.327</v>
      </c>
      <c r="U96" s="221">
        <f>ROUND(E96*T96,2)</f>
        <v>0.92</v>
      </c>
      <c r="V96" s="211"/>
      <c r="W96" s="211"/>
      <c r="X96" s="211"/>
      <c r="Y96" s="211"/>
      <c r="Z96" s="211"/>
      <c r="AA96" s="211"/>
      <c r="AB96" s="211"/>
      <c r="AC96" s="211"/>
      <c r="AD96" s="211"/>
      <c r="AE96" s="211" t="s">
        <v>108</v>
      </c>
      <c r="AF96" s="211"/>
      <c r="AG96" s="211"/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x14ac:dyDescent="0.2">
      <c r="A97" s="213" t="s">
        <v>103</v>
      </c>
      <c r="B97" s="219" t="s">
        <v>74</v>
      </c>
      <c r="C97" s="249" t="s">
        <v>75</v>
      </c>
      <c r="D97" s="224"/>
      <c r="E97" s="229"/>
      <c r="F97" s="231"/>
      <c r="G97" s="231">
        <f>SUMIF(AE98:AE102,"&lt;&gt;NOR",G98:G102)</f>
        <v>1404.8600000000001</v>
      </c>
      <c r="H97" s="231"/>
      <c r="I97" s="231">
        <f>SUM(I98:I102)</f>
        <v>691.74</v>
      </c>
      <c r="J97" s="231"/>
      <c r="K97" s="231">
        <f>SUM(K98:K102)</f>
        <v>713.12</v>
      </c>
      <c r="L97" s="231"/>
      <c r="M97" s="231">
        <f>SUM(M98:M102)</f>
        <v>1699.8806</v>
      </c>
      <c r="N97" s="225"/>
      <c r="O97" s="225">
        <f>SUM(O98:O102)</f>
        <v>3.5600000000000002E-3</v>
      </c>
      <c r="P97" s="225"/>
      <c r="Q97" s="225">
        <f>SUM(Q98:Q102)</f>
        <v>0</v>
      </c>
      <c r="R97" s="225"/>
      <c r="S97" s="225"/>
      <c r="T97" s="226"/>
      <c r="U97" s="225">
        <f>SUM(U98:U102)</f>
        <v>1.4100000000000001</v>
      </c>
      <c r="AE97" t="s">
        <v>104</v>
      </c>
    </row>
    <row r="98" spans="1:60" outlineLevel="1" x14ac:dyDescent="0.2">
      <c r="A98" s="212">
        <v>49</v>
      </c>
      <c r="B98" s="218" t="s">
        <v>229</v>
      </c>
      <c r="C98" s="247" t="s">
        <v>230</v>
      </c>
      <c r="D98" s="220" t="s">
        <v>151</v>
      </c>
      <c r="E98" s="227">
        <v>6.48</v>
      </c>
      <c r="F98" s="230">
        <v>32.4</v>
      </c>
      <c r="G98" s="230">
        <v>209.95</v>
      </c>
      <c r="H98" s="230">
        <v>3.81</v>
      </c>
      <c r="I98" s="230">
        <f>ROUND(E98*H98,2)</f>
        <v>24.69</v>
      </c>
      <c r="J98" s="230">
        <v>28.59</v>
      </c>
      <c r="K98" s="230">
        <f>ROUND(E98*J98,2)</f>
        <v>185.26</v>
      </c>
      <c r="L98" s="230">
        <v>21</v>
      </c>
      <c r="M98" s="230">
        <f>G98*(1+L98/100)</f>
        <v>254.03949999999998</v>
      </c>
      <c r="N98" s="221">
        <v>5.0000000000000002E-5</v>
      </c>
      <c r="O98" s="221">
        <f>ROUND(E98*N98,5)</f>
        <v>3.2000000000000003E-4</v>
      </c>
      <c r="P98" s="221">
        <v>0</v>
      </c>
      <c r="Q98" s="221">
        <f>ROUND(E98*P98,5)</f>
        <v>0</v>
      </c>
      <c r="R98" s="221"/>
      <c r="S98" s="221"/>
      <c r="T98" s="222">
        <v>6.3E-2</v>
      </c>
      <c r="U98" s="221">
        <f>ROUND(E98*T98,2)</f>
        <v>0.41</v>
      </c>
      <c r="V98" s="211"/>
      <c r="W98" s="211"/>
      <c r="X98" s="211"/>
      <c r="Y98" s="211"/>
      <c r="Z98" s="211"/>
      <c r="AA98" s="211"/>
      <c r="AB98" s="211"/>
      <c r="AC98" s="211"/>
      <c r="AD98" s="211"/>
      <c r="AE98" s="211" t="s">
        <v>108</v>
      </c>
      <c r="AF98" s="211"/>
      <c r="AG98" s="211"/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12"/>
      <c r="B99" s="218"/>
      <c r="C99" s="248" t="s">
        <v>231</v>
      </c>
      <c r="D99" s="223"/>
      <c r="E99" s="228">
        <v>6.48</v>
      </c>
      <c r="F99" s="230"/>
      <c r="G99" s="230"/>
      <c r="H99" s="230"/>
      <c r="I99" s="230"/>
      <c r="J99" s="230"/>
      <c r="K99" s="230"/>
      <c r="L99" s="230"/>
      <c r="M99" s="230"/>
      <c r="N99" s="221"/>
      <c r="O99" s="221"/>
      <c r="P99" s="221"/>
      <c r="Q99" s="221"/>
      <c r="R99" s="221"/>
      <c r="S99" s="221"/>
      <c r="T99" s="222"/>
      <c r="U99" s="221"/>
      <c r="V99" s="211"/>
      <c r="W99" s="211"/>
      <c r="X99" s="211"/>
      <c r="Y99" s="211"/>
      <c r="Z99" s="211"/>
      <c r="AA99" s="211"/>
      <c r="AB99" s="211"/>
      <c r="AC99" s="211"/>
      <c r="AD99" s="211"/>
      <c r="AE99" s="211" t="s">
        <v>110</v>
      </c>
      <c r="AF99" s="211">
        <v>0</v>
      </c>
      <c r="AG99" s="211"/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12">
        <v>50</v>
      </c>
      <c r="B100" s="218" t="s">
        <v>232</v>
      </c>
      <c r="C100" s="247" t="s">
        <v>233</v>
      </c>
      <c r="D100" s="220" t="s">
        <v>151</v>
      </c>
      <c r="E100" s="227">
        <v>12.96</v>
      </c>
      <c r="F100" s="230">
        <v>34.200000000000003</v>
      </c>
      <c r="G100" s="230">
        <v>443.23</v>
      </c>
      <c r="H100" s="230">
        <v>20.16</v>
      </c>
      <c r="I100" s="230">
        <f>ROUND(E100*H100,2)</f>
        <v>261.27</v>
      </c>
      <c r="J100" s="230">
        <v>14.040000000000003</v>
      </c>
      <c r="K100" s="230">
        <f>ROUND(E100*J100,2)</f>
        <v>181.96</v>
      </c>
      <c r="L100" s="230">
        <v>21</v>
      </c>
      <c r="M100" s="230">
        <f>G100*(1+L100/100)</f>
        <v>536.30830000000003</v>
      </c>
      <c r="N100" s="221">
        <v>1.4999999999999999E-4</v>
      </c>
      <c r="O100" s="221">
        <f>ROUND(E100*N100,5)</f>
        <v>1.9400000000000001E-3</v>
      </c>
      <c r="P100" s="221">
        <v>0</v>
      </c>
      <c r="Q100" s="221">
        <f>ROUND(E100*P100,5)</f>
        <v>0</v>
      </c>
      <c r="R100" s="221"/>
      <c r="S100" s="221"/>
      <c r="T100" s="222">
        <v>3.1E-2</v>
      </c>
      <c r="U100" s="221">
        <f>ROUND(E100*T100,2)</f>
        <v>0.4</v>
      </c>
      <c r="V100" s="211"/>
      <c r="W100" s="211"/>
      <c r="X100" s="211"/>
      <c r="Y100" s="211"/>
      <c r="Z100" s="211"/>
      <c r="AA100" s="211"/>
      <c r="AB100" s="211"/>
      <c r="AC100" s="211"/>
      <c r="AD100" s="211"/>
      <c r="AE100" s="211" t="s">
        <v>108</v>
      </c>
      <c r="AF100" s="211"/>
      <c r="AG100" s="211"/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12"/>
      <c r="B101" s="218"/>
      <c r="C101" s="248" t="s">
        <v>234</v>
      </c>
      <c r="D101" s="223"/>
      <c r="E101" s="228">
        <v>12.96</v>
      </c>
      <c r="F101" s="230"/>
      <c r="G101" s="230"/>
      <c r="H101" s="230"/>
      <c r="I101" s="230"/>
      <c r="J101" s="230"/>
      <c r="K101" s="230"/>
      <c r="L101" s="230"/>
      <c r="M101" s="230"/>
      <c r="N101" s="221"/>
      <c r="O101" s="221"/>
      <c r="P101" s="221"/>
      <c r="Q101" s="221"/>
      <c r="R101" s="221"/>
      <c r="S101" s="221"/>
      <c r="T101" s="222"/>
      <c r="U101" s="221"/>
      <c r="V101" s="211"/>
      <c r="W101" s="211"/>
      <c r="X101" s="211"/>
      <c r="Y101" s="211"/>
      <c r="Z101" s="211"/>
      <c r="AA101" s="211"/>
      <c r="AB101" s="211"/>
      <c r="AC101" s="211"/>
      <c r="AD101" s="211"/>
      <c r="AE101" s="211" t="s">
        <v>110</v>
      </c>
      <c r="AF101" s="211">
        <v>0</v>
      </c>
      <c r="AG101" s="211"/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ht="22.5" outlineLevel="1" x14ac:dyDescent="0.2">
      <c r="A102" s="240">
        <v>51</v>
      </c>
      <c r="B102" s="241" t="s">
        <v>235</v>
      </c>
      <c r="C102" s="250" t="s">
        <v>236</v>
      </c>
      <c r="D102" s="242" t="s">
        <v>151</v>
      </c>
      <c r="E102" s="243">
        <v>6.48</v>
      </c>
      <c r="F102" s="244">
        <v>116</v>
      </c>
      <c r="G102" s="244">
        <v>751.68</v>
      </c>
      <c r="H102" s="244">
        <v>62.62</v>
      </c>
      <c r="I102" s="244">
        <f>ROUND(E102*H102,2)</f>
        <v>405.78</v>
      </c>
      <c r="J102" s="244">
        <v>53.38</v>
      </c>
      <c r="K102" s="244">
        <f>ROUND(E102*J102,2)</f>
        <v>345.9</v>
      </c>
      <c r="L102" s="244">
        <v>21</v>
      </c>
      <c r="M102" s="244">
        <f>G102*(1+L102/100)</f>
        <v>909.53279999999995</v>
      </c>
      <c r="N102" s="245">
        <v>2.0000000000000001E-4</v>
      </c>
      <c r="O102" s="245">
        <f>ROUND(E102*N102,5)</f>
        <v>1.2999999999999999E-3</v>
      </c>
      <c r="P102" s="245">
        <v>0</v>
      </c>
      <c r="Q102" s="245">
        <f>ROUND(E102*P102,5)</f>
        <v>0</v>
      </c>
      <c r="R102" s="245"/>
      <c r="S102" s="245"/>
      <c r="T102" s="246">
        <v>9.2999999999999999E-2</v>
      </c>
      <c r="U102" s="245">
        <f>ROUND(E102*T102,2)</f>
        <v>0.6</v>
      </c>
      <c r="V102" s="211"/>
      <c r="W102" s="211"/>
      <c r="X102" s="211"/>
      <c r="Y102" s="211"/>
      <c r="Z102" s="211"/>
      <c r="AA102" s="211"/>
      <c r="AB102" s="211"/>
      <c r="AC102" s="211"/>
      <c r="AD102" s="211"/>
      <c r="AE102" s="211" t="s">
        <v>108</v>
      </c>
      <c r="AF102" s="211"/>
      <c r="AG102" s="211"/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x14ac:dyDescent="0.2">
      <c r="A103" s="6"/>
      <c r="B103" s="7" t="s">
        <v>237</v>
      </c>
      <c r="C103" s="251" t="s">
        <v>237</v>
      </c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AC103">
        <v>12</v>
      </c>
      <c r="AD103">
        <v>21</v>
      </c>
    </row>
    <row r="104" spans="1:60" x14ac:dyDescent="0.2">
      <c r="C104" s="252"/>
      <c r="AE104" t="s">
        <v>238</v>
      </c>
    </row>
  </sheetData>
  <mergeCells count="4">
    <mergeCell ref="A1:G1"/>
    <mergeCell ref="C2:G2"/>
    <mergeCell ref="C3:G3"/>
    <mergeCell ref="C4:G4"/>
  </mergeCells>
  <pageMargins left="0.39370078740157499" right="0.196850393700787" top="0.78740157499999996" bottom="0.78740157499999996" header="0.3" footer="0.3"/>
  <pageSetup paperSize="2058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NZXT</dc:creator>
  <cp:lastModifiedBy>NZXT</cp:lastModifiedBy>
  <cp:lastPrinted>2014-02-28T09:52:57Z</cp:lastPrinted>
  <dcterms:created xsi:type="dcterms:W3CDTF">2009-04-08T07:15:50Z</dcterms:created>
  <dcterms:modified xsi:type="dcterms:W3CDTF">2024-05-25T12:38:41Z</dcterms:modified>
</cp:coreProperties>
</file>