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aPRÁCE\2022\2022\ DIVÁCKÝ Vladimír\1 Klub Kyjov\3 PD ÚT a ZTI prováděcí\1 Finále PD\3 Rozpočet\2024\"/>
    </mc:Choice>
  </mc:AlternateContent>
  <xr:revisionPtr revIDLastSave="0" documentId="8_{96063B60-3831-4BD2-AB9E-8A39AC052F76}" xr6:coauthVersionLast="47" xr6:coauthVersionMax="47" xr10:uidLastSave="{00000000-0000-0000-0000-000000000000}"/>
  <bookViews>
    <workbookView xWindow="-120" yWindow="-120" windowWidth="29040" windowHeight="1572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Pol'!$A$1:$U$86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I9" i="12"/>
  <c r="I8" i="12" s="1"/>
  <c r="K9" i="12"/>
  <c r="M9" i="12"/>
  <c r="M8" i="12" s="1"/>
  <c r="O9" i="12"/>
  <c r="O8" i="12" s="1"/>
  <c r="Q9" i="12"/>
  <c r="Q8" i="12" s="1"/>
  <c r="U9" i="12"/>
  <c r="U8" i="12" s="1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K8" i="12" s="1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G19" i="12"/>
  <c r="I20" i="12"/>
  <c r="I19" i="12" s="1"/>
  <c r="K20" i="12"/>
  <c r="K19" i="12" s="1"/>
  <c r="M20" i="12"/>
  <c r="M19" i="12" s="1"/>
  <c r="O20" i="12"/>
  <c r="Q20" i="12"/>
  <c r="U20" i="12"/>
  <c r="U19" i="12" s="1"/>
  <c r="I21" i="12"/>
  <c r="K21" i="12"/>
  <c r="M21" i="12"/>
  <c r="O21" i="12"/>
  <c r="Q21" i="12"/>
  <c r="U21" i="12"/>
  <c r="I22" i="12"/>
  <c r="K22" i="12"/>
  <c r="M22" i="12"/>
  <c r="O22" i="12"/>
  <c r="Q22" i="12"/>
  <c r="Q19" i="12" s="1"/>
  <c r="U22" i="12"/>
  <c r="I23" i="12"/>
  <c r="K23" i="12"/>
  <c r="M23" i="12"/>
  <c r="O23" i="12"/>
  <c r="O19" i="12" s="1"/>
  <c r="Q23" i="12"/>
  <c r="U23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G34" i="12"/>
  <c r="I34" i="12"/>
  <c r="O34" i="12"/>
  <c r="I35" i="12"/>
  <c r="K35" i="12"/>
  <c r="M35" i="12"/>
  <c r="M34" i="12" s="1"/>
  <c r="O35" i="12"/>
  <c r="Q35" i="12"/>
  <c r="Q34" i="12" s="1"/>
  <c r="U35" i="12"/>
  <c r="U34" i="12" s="1"/>
  <c r="I36" i="12"/>
  <c r="K36" i="12"/>
  <c r="M36" i="12"/>
  <c r="O36" i="12"/>
  <c r="Q36" i="12"/>
  <c r="U36" i="12"/>
  <c r="I37" i="12"/>
  <c r="K37" i="12"/>
  <c r="K34" i="12" s="1"/>
  <c r="M37" i="12"/>
  <c r="O37" i="12"/>
  <c r="Q37" i="12"/>
  <c r="U37" i="12"/>
  <c r="G38" i="12"/>
  <c r="I39" i="12"/>
  <c r="K39" i="12"/>
  <c r="K38" i="12" s="1"/>
  <c r="M39" i="12"/>
  <c r="O39" i="12"/>
  <c r="O38" i="12" s="1"/>
  <c r="Q39" i="12"/>
  <c r="Q38" i="12" s="1"/>
  <c r="U39" i="12"/>
  <c r="U38" i="12" s="1"/>
  <c r="I40" i="12"/>
  <c r="K40" i="12"/>
  <c r="M40" i="12"/>
  <c r="O40" i="12"/>
  <c r="Q40" i="12"/>
  <c r="U40" i="12"/>
  <c r="I41" i="12"/>
  <c r="I38" i="12" s="1"/>
  <c r="K41" i="12"/>
  <c r="M41" i="12"/>
  <c r="O41" i="12"/>
  <c r="Q41" i="12"/>
  <c r="U41" i="12"/>
  <c r="I42" i="12"/>
  <c r="K42" i="12"/>
  <c r="M42" i="12"/>
  <c r="M38" i="12" s="1"/>
  <c r="O42" i="12"/>
  <c r="Q42" i="12"/>
  <c r="U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I47" i="12"/>
  <c r="K47" i="12"/>
  <c r="M47" i="12"/>
  <c r="O47" i="12"/>
  <c r="Q47" i="12"/>
  <c r="U47" i="12"/>
  <c r="I48" i="12"/>
  <c r="K48" i="12"/>
  <c r="M48" i="12"/>
  <c r="O48" i="12"/>
  <c r="Q48" i="12"/>
  <c r="U48" i="12"/>
  <c r="I49" i="12"/>
  <c r="K49" i="12"/>
  <c r="M49" i="12"/>
  <c r="O49" i="12"/>
  <c r="Q49" i="12"/>
  <c r="U49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G53" i="12"/>
  <c r="I54" i="12"/>
  <c r="I53" i="12" s="1"/>
  <c r="K54" i="12"/>
  <c r="K53" i="12" s="1"/>
  <c r="M54" i="12"/>
  <c r="M53" i="12" s="1"/>
  <c r="O54" i="12"/>
  <c r="Q54" i="12"/>
  <c r="U54" i="12"/>
  <c r="I55" i="12"/>
  <c r="K55" i="12"/>
  <c r="M55" i="12"/>
  <c r="O55" i="12"/>
  <c r="O53" i="12" s="1"/>
  <c r="Q55" i="12"/>
  <c r="U55" i="12"/>
  <c r="I56" i="12"/>
  <c r="K56" i="12"/>
  <c r="M56" i="12"/>
  <c r="O56" i="12"/>
  <c r="Q56" i="12"/>
  <c r="U56" i="12"/>
  <c r="U53" i="12" s="1"/>
  <c r="I57" i="12"/>
  <c r="K57" i="12"/>
  <c r="M57" i="12"/>
  <c r="O57" i="12"/>
  <c r="Q57" i="12"/>
  <c r="Q53" i="12" s="1"/>
  <c r="U57" i="12"/>
  <c r="I58" i="12"/>
  <c r="K58" i="12"/>
  <c r="M58" i="12"/>
  <c r="O58" i="12"/>
  <c r="Q58" i="12"/>
  <c r="U58" i="12"/>
  <c r="I59" i="12"/>
  <c r="K59" i="12"/>
  <c r="M59" i="12"/>
  <c r="O59" i="12"/>
  <c r="Q59" i="12"/>
  <c r="U59" i="12"/>
  <c r="G60" i="12"/>
  <c r="I61" i="12"/>
  <c r="K61" i="12"/>
  <c r="M61" i="12"/>
  <c r="O61" i="12"/>
  <c r="O60" i="12" s="1"/>
  <c r="Q61" i="12"/>
  <c r="U61" i="12"/>
  <c r="U60" i="12" s="1"/>
  <c r="I62" i="12"/>
  <c r="I60" i="12" s="1"/>
  <c r="K62" i="12"/>
  <c r="M62" i="12"/>
  <c r="O62" i="12"/>
  <c r="Q62" i="12"/>
  <c r="U62" i="12"/>
  <c r="I63" i="12"/>
  <c r="K63" i="12"/>
  <c r="M63" i="12"/>
  <c r="M60" i="12" s="1"/>
  <c r="O63" i="12"/>
  <c r="Q63" i="12"/>
  <c r="U63" i="12"/>
  <c r="I64" i="12"/>
  <c r="K64" i="12"/>
  <c r="K60" i="12" s="1"/>
  <c r="M64" i="12"/>
  <c r="O64" i="12"/>
  <c r="Q64" i="12"/>
  <c r="Q60" i="12" s="1"/>
  <c r="U64" i="12"/>
  <c r="I65" i="12"/>
  <c r="K65" i="12"/>
  <c r="M65" i="12"/>
  <c r="O65" i="12"/>
  <c r="Q65" i="12"/>
  <c r="U65" i="12"/>
  <c r="I66" i="12"/>
  <c r="K66" i="12"/>
  <c r="M66" i="12"/>
  <c r="O66" i="12"/>
  <c r="Q66" i="12"/>
  <c r="U66" i="12"/>
  <c r="I67" i="12"/>
  <c r="K67" i="12"/>
  <c r="M67" i="12"/>
  <c r="O67" i="12"/>
  <c r="Q67" i="12"/>
  <c r="U67" i="12"/>
  <c r="I68" i="12"/>
  <c r="K68" i="12"/>
  <c r="M68" i="12"/>
  <c r="O68" i="12"/>
  <c r="Q68" i="12"/>
  <c r="U68" i="12"/>
  <c r="I69" i="12"/>
  <c r="K69" i="12"/>
  <c r="M69" i="12"/>
  <c r="O69" i="12"/>
  <c r="Q69" i="12"/>
  <c r="U69" i="12"/>
  <c r="I70" i="12"/>
  <c r="K70" i="12"/>
  <c r="M70" i="12"/>
  <c r="O70" i="12"/>
  <c r="Q70" i="12"/>
  <c r="U70" i="12"/>
  <c r="I71" i="12"/>
  <c r="K71" i="12"/>
  <c r="M71" i="12"/>
  <c r="O71" i="12"/>
  <c r="Q71" i="12"/>
  <c r="U71" i="12"/>
  <c r="I72" i="12"/>
  <c r="K72" i="12"/>
  <c r="M72" i="12"/>
  <c r="O72" i="12"/>
  <c r="Q72" i="12"/>
  <c r="U72" i="12"/>
  <c r="I73" i="12"/>
  <c r="K73" i="12"/>
  <c r="M73" i="12"/>
  <c r="O73" i="12"/>
  <c r="Q73" i="12"/>
  <c r="U73" i="12"/>
  <c r="I74" i="12"/>
  <c r="K74" i="12"/>
  <c r="M74" i="12"/>
  <c r="O74" i="12"/>
  <c r="Q74" i="12"/>
  <c r="U74" i="12"/>
  <c r="I75" i="12"/>
  <c r="K75" i="12"/>
  <c r="M75" i="12"/>
  <c r="O75" i="12"/>
  <c r="Q75" i="12"/>
  <c r="U75" i="12"/>
  <c r="I76" i="12"/>
  <c r="K76" i="12"/>
  <c r="M76" i="12"/>
  <c r="O76" i="12"/>
  <c r="Q76" i="12"/>
  <c r="U76" i="12"/>
  <c r="I77" i="12"/>
  <c r="K77" i="12"/>
  <c r="M77" i="12"/>
  <c r="O77" i="12"/>
  <c r="Q77" i="12"/>
  <c r="U77" i="12"/>
  <c r="G78" i="12"/>
  <c r="I79" i="12"/>
  <c r="I78" i="12" s="1"/>
  <c r="K79" i="12"/>
  <c r="K78" i="12" s="1"/>
  <c r="M79" i="12"/>
  <c r="O79" i="12"/>
  <c r="O78" i="12" s="1"/>
  <c r="Q79" i="12"/>
  <c r="U79" i="12"/>
  <c r="I80" i="12"/>
  <c r="K80" i="12"/>
  <c r="M80" i="12"/>
  <c r="M78" i="12" s="1"/>
  <c r="O80" i="12"/>
  <c r="Q80" i="12"/>
  <c r="U80" i="12"/>
  <c r="I81" i="12"/>
  <c r="K81" i="12"/>
  <c r="M81" i="12"/>
  <c r="O81" i="12"/>
  <c r="Q81" i="12"/>
  <c r="U81" i="12"/>
  <c r="U78" i="12" s="1"/>
  <c r="I82" i="12"/>
  <c r="K82" i="12"/>
  <c r="M82" i="12"/>
  <c r="O82" i="12"/>
  <c r="Q82" i="12"/>
  <c r="Q78" i="12" s="1"/>
  <c r="U82" i="12"/>
  <c r="I83" i="12"/>
  <c r="K83" i="12"/>
  <c r="M83" i="12"/>
  <c r="O83" i="12"/>
  <c r="Q83" i="12"/>
  <c r="U83" i="12"/>
  <c r="I84" i="12"/>
  <c r="K84" i="12"/>
  <c r="M84" i="12"/>
  <c r="O84" i="12"/>
  <c r="Q84" i="12"/>
  <c r="U84" i="12"/>
  <c r="I56" i="1"/>
  <c r="AZ43" i="1"/>
  <c r="F40" i="1"/>
  <c r="G40" i="1"/>
  <c r="H40" i="1"/>
  <c r="I40" i="1"/>
  <c r="J39" i="1" s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<sst xmlns="http://schemas.openxmlformats.org/spreadsheetml/2006/main" count="446" uniqueCount="249">
  <si>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</si>
  <si>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</si>
  <si>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</si>
  <si>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</si>
  <si>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</si>
  <si>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</si>
  <si>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</si>
  <si>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</si>
  <si>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</si>
  <si>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</si>
  <si>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</si>
  <si>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</si>
  <si>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</si>
  <si>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</si>
  <si>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</si>
  <si>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</si>
  <si>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</si>
  <si>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</si>
  <si>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</si>
  <si>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</si>
  <si>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</si>
  <si>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</si>
  <si>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</si>
  <si>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</si>
  <si>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</si>
  <si>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</si>
  <si>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</si>
  <si>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</si>
  <si>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</si>
  <si>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</si>
  <si>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</si>
  <si>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</si>
  <si>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</si>
  <si>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</si>
  <si>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</si>
  <si>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</si>
  <si>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</si>
  <si>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</si>
  <si>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</si>
  <si>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</si>
  <si>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</si>
  <si>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</si>
  <si>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</si>
  <si>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Kyjov</t>
  </si>
  <si>
    <t>Rozpočet:</t>
  </si>
  <si>
    <t>Misto</t>
  </si>
  <si>
    <t xml:space="preserve">Stavební úpravy objektu č.p. 2650 </t>
  </si>
  <si>
    <t>Město Kyjov</t>
  </si>
  <si>
    <t>Masarykovo náměstí 30/1</t>
  </si>
  <si>
    <t>69701</t>
  </si>
  <si>
    <t>00285030</t>
  </si>
  <si>
    <t>Energy Future s.r.o.</t>
  </si>
  <si>
    <t>U Červených domků 2850/35</t>
  </si>
  <si>
    <t>Hodonín</t>
  </si>
  <si>
    <t>69501</t>
  </si>
  <si>
    <t>29184495</t>
  </si>
  <si>
    <t>Rozpočet</t>
  </si>
  <si>
    <t>Celkem za stavbu</t>
  </si>
  <si>
    <t>CZK</t>
  </si>
  <si>
    <t xml:space="preserve">Popis rozpočtu:  - </t>
  </si>
  <si>
    <t>D.1.4.3. Vytápění</t>
  </si>
  <si>
    <t>Rekapitulace dílů</t>
  </si>
  <si>
    <t>Typ dílu</t>
  </si>
  <si>
    <t>723</t>
  </si>
  <si>
    <t>Vnitřní plynovod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</si>
  <si>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</si>
  <si>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</si>
  <si>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</si>
  <si>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</si>
  <si>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</si>
  <si>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</si>
  <si>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</si>
  <si>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</si>
  <si>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</si>
  <si>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</si>
  <si>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</si>
  <si>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</si>
  <si>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</si>
  <si>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</si>
  <si>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</si>
  <si>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</si>
  <si>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</si>
  <si>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</si>
  <si>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</si>
  <si>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</si>
  <si>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</si>
  <si>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</si>
  <si>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</si>
  <si>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</si>
  <si>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</si>
  <si>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</si>
  <si>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</si>
  <si>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</si>
  <si>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</si>
  <si>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</si>
  <si>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</si>
  <si>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</si>
  <si>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</si>
  <si>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</si>
  <si>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</si>
  <si>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</si>
  <si>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</si>
  <si>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</si>
  <si>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</si>
  <si>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723160204R00</t>
  </si>
  <si>
    <t>Přípojka k plynoměru, závitová bez ochozu G 1</t>
  </si>
  <si>
    <t>soubor</t>
  </si>
  <si>
    <t>POL1_0</t>
  </si>
  <si>
    <t>723120205R00</t>
  </si>
  <si>
    <t>Potrubí ocelové závitové černé svařované DN 32</t>
  </si>
  <si>
    <t>m</t>
  </si>
  <si>
    <t>723120204R00</t>
  </si>
  <si>
    <t>Potrubí ocelové závitové černé svařované DN 25</t>
  </si>
  <si>
    <t>723120203R00</t>
  </si>
  <si>
    <t>Potrubí ocelové závitové černé svařované DN 20</t>
  </si>
  <si>
    <t>723120202R00</t>
  </si>
  <si>
    <t>Potrubí ocelové závitové černé svařované DN 15</t>
  </si>
  <si>
    <t>723237216R00</t>
  </si>
  <si>
    <t>Kohout kulový,2xvnitřní závit. DN32</t>
  </si>
  <si>
    <t>kus</t>
  </si>
  <si>
    <t>723237213R00</t>
  </si>
  <si>
    <t>Kohout kulový,2xvnitřní závit. DN15</t>
  </si>
  <si>
    <t>733191113R00</t>
  </si>
  <si>
    <t>Manžety prostupové pro trubky do DN 50, chráničky</t>
  </si>
  <si>
    <t>723190202R00</t>
  </si>
  <si>
    <t>Přípojka plynovodu, trubky závitové černé DN 15</t>
  </si>
  <si>
    <t>998723101R00</t>
  </si>
  <si>
    <t>Přesun hmot pro vnitřní plynovod, výšky do 6 m</t>
  </si>
  <si>
    <t>t</t>
  </si>
  <si>
    <t>731249212R00</t>
  </si>
  <si>
    <t>Montáž nástěnného kotle s TUV</t>
  </si>
  <si>
    <t>5</t>
  </si>
  <si>
    <t>Plyn.kondenz.kotel se zásob.TV 40 lit, s integrovaným nerezovým zásobníkem</t>
  </si>
  <si>
    <t>7</t>
  </si>
  <si>
    <t>Vypouštěcí sada se sifonem, odpadním potrubím, a rozetou, sada</t>
  </si>
  <si>
    <t>8</t>
  </si>
  <si>
    <t>Základní řídící jednot. kotle , vč. čidel, týdenní program</t>
  </si>
  <si>
    <t>9</t>
  </si>
  <si>
    <t>Prostorový modulační regulátor, termostat</t>
  </si>
  <si>
    <t>10</t>
  </si>
  <si>
    <t>Venkovní čidlo FA</t>
  </si>
  <si>
    <t>731412211R00</t>
  </si>
  <si>
    <t>Odkouř. koax.svislé 80/125 PP dl.1,5m vč.stř.nást.</t>
  </si>
  <si>
    <t>sada</t>
  </si>
  <si>
    <t>731412252R00</t>
  </si>
  <si>
    <t>Kus prodlužovací odkouření 80/125 mm PP dl. 1,0 m</t>
  </si>
  <si>
    <t>731412251R00</t>
  </si>
  <si>
    <t>Kus prodlužovací odkouření 80/125 mm PP dl. 0,5 m</t>
  </si>
  <si>
    <t>731412258R00</t>
  </si>
  <si>
    <t>Třmen trubkový upevňovací 80/125 mm</t>
  </si>
  <si>
    <t>731412273R00</t>
  </si>
  <si>
    <t>Průchodka střeš.pro vodorovnou střechu, kond.kotle</t>
  </si>
  <si>
    <t>43632450R</t>
  </si>
  <si>
    <t>Filtr neutralizační pro kondenzační kotle</t>
  </si>
  <si>
    <t>POL3_0</t>
  </si>
  <si>
    <t>6</t>
  </si>
  <si>
    <t>Montáž neutralizačního filtru</t>
  </si>
  <si>
    <t>HZS</t>
  </si>
  <si>
    <t>998731101R00</t>
  </si>
  <si>
    <t>Přesun hmot pro kotelny, výšky do 6 m</t>
  </si>
  <si>
    <t>732331513R22</t>
  </si>
  <si>
    <t>Nádoby expanzní tlak.s memb., 25 l</t>
  </si>
  <si>
    <t>732199100RM1</t>
  </si>
  <si>
    <t>Montáž orientačního štítku, včetně dodávky štítku</t>
  </si>
  <si>
    <t>998732101R00</t>
  </si>
  <si>
    <t>Přesun hmot pro strojovny, výšky do 6 m</t>
  </si>
  <si>
    <t>733178312RT2</t>
  </si>
  <si>
    <t>Potrubí vícevrstvé  D 16 x 2 mm, lisovaný spoj, mosazné lisovací  tvarovky</t>
  </si>
  <si>
    <t>733178314RT2</t>
  </si>
  <si>
    <t>Potrubí vícevrstvé, D 20 x 2,3 mm, lisovaný spoj, mosazné lisovací tvarovky</t>
  </si>
  <si>
    <t>733178315RT2</t>
  </si>
  <si>
    <t>Potrubí vícevrstvé, D 25 x 2,8 mm, lisovaný spoj, mosazné lisovací tvarovky</t>
  </si>
  <si>
    <t>733178316RT2</t>
  </si>
  <si>
    <t>Potrubí vícevrstvé, D 32 x 3,2 mm, lisovaný spoj, mosazné lisovací tvarovky</t>
  </si>
  <si>
    <t>733178317RT1</t>
  </si>
  <si>
    <t>Potrubí vícevrstvé, D 40 x 3,5 mm, lisovaný spoj, mosazné lisovací tvarovky</t>
  </si>
  <si>
    <t>733191112R00</t>
  </si>
  <si>
    <t>Manžety prostupové pro trubky do DN 32</t>
  </si>
  <si>
    <t>722181214RT2</t>
  </si>
  <si>
    <t>Izolace návleková tl. stěny 20 mm, vnitřní průměr 16 mm</t>
  </si>
  <si>
    <t>Izolace návleková tl. stěny 20 mm, vnitřní průměr 20 mm</t>
  </si>
  <si>
    <t>Izolace návleková tl. stěny 20 mm, vnitřní průměr 25 mm</t>
  </si>
  <si>
    <t>722181214RU2</t>
  </si>
  <si>
    <t>Izolace návleková tl. stěny 20 mm, vnitřní průměr 32 mm</t>
  </si>
  <si>
    <t>722181214RV2</t>
  </si>
  <si>
    <t>Izolace návleková tl. stěny 20 mm, vnitřní průměr 40 mm</t>
  </si>
  <si>
    <t>1</t>
  </si>
  <si>
    <t>Proplach potrubí, naplnění uprav.vodou, cel.otopná soust.</t>
  </si>
  <si>
    <t>733190106R00</t>
  </si>
  <si>
    <t>Tlaková zkouška potrubí do DN 32</t>
  </si>
  <si>
    <t>998733101R00</t>
  </si>
  <si>
    <t>Přesun hmot pro rozvody potrubí, výšky do 6 m</t>
  </si>
  <si>
    <t>734265424R00</t>
  </si>
  <si>
    <t>Šroub.reg.s vypouš.rohové DN15</t>
  </si>
  <si>
    <t>734235223R00</t>
  </si>
  <si>
    <t xml:space="preserve">Kohout kulový, 2xvnitřní záv. DN 25, kotel </t>
  </si>
  <si>
    <t>3</t>
  </si>
  <si>
    <t>Filtr hydrocyklónový magnetický 1", kotel</t>
  </si>
  <si>
    <t>734295321R00</t>
  </si>
  <si>
    <t>Kohout kul.vypouštěcí,komplet, DN15</t>
  </si>
  <si>
    <t>4</t>
  </si>
  <si>
    <t>Servisní ventil MK 1", PN10/120°C, s vypouštěním, k exp.nádobě</t>
  </si>
  <si>
    <t>998734101R00</t>
  </si>
  <si>
    <t>Přesun hmot pro armatury, výšky do 6 m</t>
  </si>
  <si>
    <t>735157562R22</t>
  </si>
  <si>
    <t>Otopné těleso panelové  Ventil Kompakt 21, v. 600 mm, dl. 600 mm, VK, bílá</t>
  </si>
  <si>
    <t>735157687R23</t>
  </si>
  <si>
    <t>Otopné těleso panelové Ventil Kompakt 22, v. 900 mm, dl. 1100 mm, VKL, bílá</t>
  </si>
  <si>
    <t>735157687R22</t>
  </si>
  <si>
    <t>Otopné těleso panelové Ventil Kompakt 22, v. 900 mm, dl. 1100 mm, VK, bílá</t>
  </si>
  <si>
    <t>735157649R22</t>
  </si>
  <si>
    <t>Otopné těleso panelové Ventil Kompakt 22, v. 500 mm, dl. 1400 mm, VK, antracit</t>
  </si>
  <si>
    <t>Otopné těleso panelové Ventil Kompakt 22, v. 500 mm, dl. 1400 mm, VKL, antracit</t>
  </si>
  <si>
    <t>735157668R22</t>
  </si>
  <si>
    <t>Otopné těleso panelové Ventil Kompakt 22, v. 600 mm, dl. 1200 mm, VKL, antracit</t>
  </si>
  <si>
    <t>735157668R24</t>
  </si>
  <si>
    <t>Otopné těleso panelové Ventil Kompakt 22, v. 600 mm, dl. 1200 mm, VK, bílá</t>
  </si>
  <si>
    <t>735157668R25</t>
  </si>
  <si>
    <t>Otopné těleso panelové Ventil Kompakt 22, v. 600 mm, dl. 1200 mm, VKL, bílá</t>
  </si>
  <si>
    <t>735157669R26</t>
  </si>
  <si>
    <t>Otopné těleso panelové Ventil Kompakt 22, v. 600 mm, dl. 1400 mm, VKL, antracit</t>
  </si>
  <si>
    <t>735157542R22</t>
  </si>
  <si>
    <t>Otopné těleso panelové Ventil Kompakt 21, v. 500 mm, dl. 600 mm, VKL, bílá</t>
  </si>
  <si>
    <t>735157563R00</t>
  </si>
  <si>
    <t>Otopné těleso panelové Ventil Kompakt 21, v. 600 mm, dl. 700 mm, VK, bílá</t>
  </si>
  <si>
    <t>735157141R00</t>
  </si>
  <si>
    <t>Otopné těleso panelové Ventil Kompakt 10, v. 500 mm, dl. 500 mm, VKL, bílá</t>
  </si>
  <si>
    <t>735157561R00</t>
  </si>
  <si>
    <t>Otopné těleso panelové Ventil Kompakt 21, v. 600 mm, dl. 500 mm, VKL, bílá</t>
  </si>
  <si>
    <t>735157661R00</t>
  </si>
  <si>
    <t>Otopné těleso panelové Ventil Kompakt 22, v. 600 mm, dl. 500 mm, VK, bílá</t>
  </si>
  <si>
    <t>55137306.AR</t>
  </si>
  <si>
    <t>Hlavice termostatická K standard</t>
  </si>
  <si>
    <t>998735101R00</t>
  </si>
  <si>
    <t>Přesun hmot pro otopná tělesa, výšky do 6 m</t>
  </si>
  <si>
    <t>005124010R</t>
  </si>
  <si>
    <t>Koordinační činnost</t>
  </si>
  <si>
    <t>004111020R</t>
  </si>
  <si>
    <t>Vypracování projektové dokumentace , montážní dokumentace zaregulování</t>
  </si>
  <si>
    <t>005241010R</t>
  </si>
  <si>
    <t>Dokumentace skutečného provedení , doklady, atesty, protokoly</t>
  </si>
  <si>
    <t>005231020R</t>
  </si>
  <si>
    <t>Individuální a komplexní vyzkoušení, servisní spuštění kotle</t>
  </si>
  <si>
    <t>005231030R</t>
  </si>
  <si>
    <t>Zkušební provoz , topná zkouška</t>
  </si>
  <si>
    <t>005231010R</t>
  </si>
  <si>
    <t>Revize, plyn, spaliny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</si>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</sst>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3" xfId="0" applyNumberFormat="1" applyFill="1" applyBorder="1"/>
    <xf numFmtId="3" fontId="0" fillId="4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4" fontId="7" fillId="0" borderId="34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7" xfId="0" applyFill="1" applyBorder="1" applyAlignment="1">
      <alignment vertical="top"/>
    </xf>
    <xf numFmtId="0" fontId="0" fillId="3" borderId="48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3" borderId="36" xfId="0" applyFill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8" fillId="0" borderId="34" xfId="0" applyNumberFormat="1" applyFont="1" applyBorder="1" applyAlignment="1">
      <alignment vertical="top" shrinkToFit="1"/>
    </xf>
    <xf numFmtId="174" fontId="0" fillId="3" borderId="37" xfId="0" applyNumberFormat="1" applyFill="1" applyBorder="1" applyAlignment="1">
      <alignment vertical="top" shrinkToFit="1"/>
    </xf>
    <xf numFmtId="4" fontId="18" fillId="0" borderId="34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52" xfId="0" applyFill="1" applyBorder="1" applyAlignment="1">
      <alignment vertical="top"/>
    </xf>
    <xf numFmtId="174" fontId="0" fillId="3" borderId="47" xfId="0" applyNumberFormat="1" applyFill="1" applyBorder="1" applyAlignment="1">
      <alignment vertical="top"/>
    </xf>
    <xf numFmtId="4" fontId="0" fillId="3" borderId="47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6" xfId="0" applyFont="1" applyBorder="1" applyAlignment="1">
      <alignment vertical="top" shrinkToFit="1"/>
    </xf>
    <xf numFmtId="174" fontId="18" fillId="0" borderId="37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0" fontId="18" fillId="0" borderId="37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9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50</v>
      </c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 t="s">
        <v>49</v>
      </c>
      <c r="D7" s="104" t="s">
        <v>43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51</v>
      </c>
      <c r="E11" s="123"/>
      <c r="F11" s="123"/>
      <c r="G11" s="123"/>
      <c r="H11" s="27" t="s">
        <v>33</v>
      </c>
      <c r="I11" s="121" t="s">
        <v>55</v>
      </c>
      <c r="J11" s="11"/>
    </row>
    <row r="12" spans="1:15" ht="15.75" customHeight="1" x14ac:dyDescent="0.2">
      <c r="A12" s="4"/>
      <c r="B12" s="39"/>
      <c r="C12" s="25"/>
      <c r="D12" s="124" t="s">
        <v>52</v>
      </c>
      <c r="E12" s="124"/>
      <c r="F12" s="124"/>
      <c r="G12" s="124"/>
      <c r="H12" s="27" t="s">
        <v>34</v>
      </c>
      <c r="I12" s="121"/>
      <c r="J12" s="11"/>
    </row>
    <row r="13" spans="1:15" ht="15.75" customHeight="1" x14ac:dyDescent="0.2">
      <c r="A13" s="4"/>
      <c r="B13" s="40"/>
      <c r="C13" s="122" t="s">
        <v>54</v>
      </c>
      <c r="D13" s="125" t="s">
        <v>53</v>
      </c>
      <c r="E13" s="125"/>
      <c r="F13" s="125"/>
      <c r="G13" s="125"/>
      <c r="H13" s="28"/>
      <c r="I13" s="32"/>
      <c r="J13" s="49"/>
    </row>
    <row r="14" spans="1:15" ht="24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4" t="s">
        <v>23</v>
      </c>
      <c r="B16" s="195" t="s">
        <v>23</v>
      </c>
      <c r="C16" s="56"/>
      <c r="D16" s="57"/>
      <c r="E16" s="80"/>
      <c r="F16" s="81"/>
      <c r="G16" s="80"/>
      <c r="H16" s="81"/>
      <c r="I16" s="80">
        <v>0</v>
      </c>
      <c r="J16" s="82"/>
    </row>
    <row r="17" spans="1:10" ht="23.25" customHeight="1" x14ac:dyDescent="0.2">
      <c r="A17" s="194" t="s">
        <v>24</v>
      </c>
      <c r="B17" s="195" t="s">
        <v>24</v>
      </c>
      <c r="C17" s="56"/>
      <c r="D17" s="57"/>
      <c r="E17" s="80"/>
      <c r="F17" s="81"/>
      <c r="G17" s="80"/>
      <c r="H17" s="81"/>
      <c r="I17" s="80">
        <v>662595.24</v>
      </c>
      <c r="J17" s="82"/>
    </row>
    <row r="18" spans="1:10" ht="23.25" customHeight="1" x14ac:dyDescent="0.2">
      <c r="A18" s="194" t="s">
        <v>25</v>
      </c>
      <c r="B18" s="195" t="s">
        <v>25</v>
      </c>
      <c r="C18" s="56"/>
      <c r="D18" s="57"/>
      <c r="E18" s="80"/>
      <c r="F18" s="81"/>
      <c r="G18" s="80"/>
      <c r="H18" s="81"/>
      <c r="I18" s="80">
        <v>0</v>
      </c>
      <c r="J18" s="82"/>
    </row>
    <row r="19" spans="1:10" ht="23.25" customHeight="1" x14ac:dyDescent="0.2">
      <c r="A19" s="194" t="s">
        <v>75</v>
      </c>
      <c r="B19" s="195" t="s">
        <v>26</v>
      </c>
      <c r="C19" s="56"/>
      <c r="D19" s="57"/>
      <c r="E19" s="80"/>
      <c r="F19" s="81"/>
      <c r="G19" s="80"/>
      <c r="H19" s="81"/>
      <c r="I19" s="80">
        <v>74600</v>
      </c>
      <c r="J19" s="82"/>
    </row>
    <row r="20" spans="1:10" ht="23.25" customHeight="1" x14ac:dyDescent="0.2">
      <c r="A20" s="194" t="s">
        <v>76</v>
      </c>
      <c r="B20" s="195" t="s">
        <v>27</v>
      </c>
      <c r="C20" s="56"/>
      <c r="D20" s="57"/>
      <c r="E20" s="80"/>
      <c r="F20" s="81"/>
      <c r="G20" s="80"/>
      <c r="H20" s="81"/>
      <c r="I20" s="80"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737195.24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v>0</v>
      </c>
      <c r="H23" s="88"/>
      <c r="I23" s="88"/>
      <c r="J23" s="60" t="str">
        <f t="shared" ref="J23:J28" si="0">Mena</f>
        <v>CZK</v>
      </c>
    </row>
    <row r="24" spans="1:10" ht="23.25" hidden="1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v>0</v>
      </c>
      <c r="H24" s="86"/>
      <c r="I24" s="86"/>
      <c r="J24" s="60" t="str">
        <f t="shared" si="0"/>
        <v>CZK</v>
      </c>
    </row>
    <row r="25" spans="1:10" ht="23.25" customHeight="1" thickBo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v>0</v>
      </c>
      <c r="H25" s="88"/>
      <c r="I25" s="88"/>
      <c r="J25" s="60" t="str">
        <f t="shared" si="0"/>
        <v>CZK</v>
      </c>
    </row>
    <row r="26" spans="1:10" ht="23.25" hidden="1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v>0</v>
      </c>
      <c r="H26" s="95"/>
      <c r="I26" s="95"/>
      <c r="J26" s="54" t="str">
        <f t="shared" si="0"/>
        <v>CZK</v>
      </c>
    </row>
    <row r="27" spans="1:10" ht="23.25" hidden="1" customHeight="1" thickBot="1" x14ac:dyDescent="0.25">
      <c r="A27" s="4"/>
      <c r="B27" s="46" t="s">
        <v>4</v>
      </c>
      <c r="C27" s="20"/>
      <c r="D27" s="23"/>
      <c r="E27" s="20"/>
      <c r="F27" s="21"/>
      <c r="G27" s="96">
        <v>-0.239999999990687</v>
      </c>
      <c r="H27" s="96"/>
      <c r="I27" s="96"/>
      <c r="J27" s="61" t="str">
        <f t="shared" si="0"/>
        <v>CZK</v>
      </c>
    </row>
    <row r="28" spans="1:10" ht="27.75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v>0</v>
      </c>
      <c r="H28" s="156"/>
      <c r="I28" s="156"/>
      <c r="J28" s="157" t="str">
        <f t="shared" si="0"/>
        <v>CZK</v>
      </c>
    </row>
    <row r="29" spans="1:10" ht="27.75" hidden="1" customHeight="1" thickBot="1" x14ac:dyDescent="0.25">
      <c r="A29" s="4"/>
      <c r="B29" s="151" t="s">
        <v>35</v>
      </c>
      <c r="C29" s="158"/>
      <c r="D29" s="158"/>
      <c r="E29" s="158"/>
      <c r="F29" s="158"/>
      <c r="G29" s="155">
        <v>737195</v>
      </c>
      <c r="H29" s="155"/>
      <c r="I29" s="155"/>
      <c r="J29" s="159" t="s">
        <v>58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45426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0"/>
      <c r="G37" s="140"/>
      <c r="H37" s="140"/>
      <c r="I37" s="140"/>
      <c r="J37" s="3"/>
    </row>
    <row r="38" spans="1:52" ht="25.5" hidden="1" customHeight="1" x14ac:dyDescent="0.2">
      <c r="A38" s="128" t="s">
        <v>37</v>
      </c>
      <c r="B38" s="130" t="s">
        <v>16</v>
      </c>
      <c r="C38" s="131" t="s">
        <v>5</v>
      </c>
      <c r="D38" s="132"/>
      <c r="E38" s="132"/>
      <c r="F38" s="141" t="str">
        <f>B23</f>
        <v>Základ pro sníženou DPH</v>
      </c>
      <c r="G38" s="141" t="str">
        <f>B25</f>
        <v>Základ pro základní DPH</v>
      </c>
      <c r="H38" s="142" t="s">
        <v>17</v>
      </c>
      <c r="I38" s="143" t="s">
        <v>1</v>
      </c>
      <c r="J38" s="133" t="s">
        <v>0</v>
      </c>
    </row>
    <row r="39" spans="1:52" ht="25.5" hidden="1" customHeight="1" x14ac:dyDescent="0.2">
      <c r="A39" s="128">
        <v>1</v>
      </c>
      <c r="B39" s="134" t="s">
        <v>56</v>
      </c>
      <c r="C39" s="135" t="s">
        <v>46</v>
      </c>
      <c r="D39" s="136"/>
      <c r="E39" s="136"/>
      <c r="F39" s="144">
        <v>0</v>
      </c>
      <c r="G39" s="145">
        <v>0</v>
      </c>
      <c r="H39" s="146"/>
      <c r="I39" s="147">
        <v>737195.24</v>
      </c>
      <c r="J39" s="137">
        <f>IF(CenaCelkemVypocet=0,"",I39/CenaCelkemVypocet*100)</f>
        <v>100</v>
      </c>
    </row>
    <row r="40" spans="1:52" ht="25.5" hidden="1" customHeight="1" x14ac:dyDescent="0.2">
      <c r="A40" s="128"/>
      <c r="B40" s="138" t="s">
        <v>57</v>
      </c>
      <c r="C40" s="139"/>
      <c r="D40" s="139"/>
      <c r="E40" s="139"/>
      <c r="F40" s="148">
        <f>SUMIF(A39:A39,"=1",F39:F39)</f>
        <v>0</v>
      </c>
      <c r="G40" s="149">
        <f>SUMIF(A39:A39,"=1",G39:G39)</f>
        <v>0</v>
      </c>
      <c r="H40" s="149">
        <f>SUMIF(A39:A39,"=1",H39:H39)</f>
        <v>0</v>
      </c>
      <c r="I40" s="150">
        <f>SUMIF(A39:A39,"=1",I39:I39)</f>
        <v>737195.24</v>
      </c>
      <c r="J40" s="129">
        <f>SUMIF(A39:A39,"=1",J39:J39)</f>
        <v>100</v>
      </c>
    </row>
    <row r="42" spans="1:52" x14ac:dyDescent="0.2">
      <c r="B42" t="s">
        <v>59</v>
      </c>
    </row>
    <row r="43" spans="1:52" x14ac:dyDescent="0.2">
      <c r="B43" s="161" t="s">
        <v>60</v>
      </c>
      <c r="C43" s="161"/>
      <c r="D43" s="161"/>
      <c r="E43" s="161"/>
      <c r="F43" s="161"/>
      <c r="G43" s="161"/>
      <c r="H43" s="161"/>
      <c r="I43" s="161"/>
      <c r="J43" s="161"/>
      <c r="AZ43" s="160" t="str">
        <f>B43</f>
        <v>D.1.4.3. Vytápění</v>
      </c>
    </row>
    <row r="46" spans="1:52" ht="15.75" x14ac:dyDescent="0.25">
      <c r="B46" s="162" t="s">
        <v>61</v>
      </c>
    </row>
    <row r="48" spans="1:52" ht="25.5" customHeight="1" x14ac:dyDescent="0.2">
      <c r="A48" s="163"/>
      <c r="B48" s="169" t="s">
        <v>16</v>
      </c>
      <c r="C48" s="169" t="s">
        <v>5</v>
      </c>
      <c r="D48" s="170"/>
      <c r="E48" s="170"/>
      <c r="F48" s="173" t="s">
        <v>62</v>
      </c>
      <c r="G48" s="173"/>
      <c r="H48" s="173"/>
      <c r="I48" s="174" t="s">
        <v>28</v>
      </c>
      <c r="J48" s="174"/>
    </row>
    <row r="49" spans="1:10" ht="25.5" customHeight="1" x14ac:dyDescent="0.2">
      <c r="A49" s="164"/>
      <c r="B49" s="177" t="s">
        <v>63</v>
      </c>
      <c r="C49" s="178" t="s">
        <v>64</v>
      </c>
      <c r="D49" s="179"/>
      <c r="E49" s="179"/>
      <c r="F49" s="185" t="s">
        <v>24</v>
      </c>
      <c r="G49" s="186"/>
      <c r="H49" s="186"/>
      <c r="I49" s="180">
        <v>33992.78</v>
      </c>
      <c r="J49" s="180"/>
    </row>
    <row r="50" spans="1:10" ht="25.5" customHeight="1" x14ac:dyDescent="0.2">
      <c r="A50" s="164"/>
      <c r="B50" s="167" t="s">
        <v>65</v>
      </c>
      <c r="C50" s="166" t="s">
        <v>66</v>
      </c>
      <c r="D50" s="168"/>
      <c r="E50" s="168"/>
      <c r="F50" s="187" t="s">
        <v>24</v>
      </c>
      <c r="G50" s="188"/>
      <c r="H50" s="188"/>
      <c r="I50" s="175">
        <v>139827.51999999999</v>
      </c>
      <c r="J50" s="175"/>
    </row>
    <row r="51" spans="1:10" ht="25.5" customHeight="1" x14ac:dyDescent="0.2">
      <c r="A51" s="164"/>
      <c r="B51" s="167" t="s">
        <v>67</v>
      </c>
      <c r="C51" s="166" t="s">
        <v>68</v>
      </c>
      <c r="D51" s="168"/>
      <c r="E51" s="168"/>
      <c r="F51" s="187" t="s">
        <v>24</v>
      </c>
      <c r="G51" s="188"/>
      <c r="H51" s="188"/>
      <c r="I51" s="175">
        <v>3685.77</v>
      </c>
      <c r="J51" s="175"/>
    </row>
    <row r="52" spans="1:10" ht="25.5" customHeight="1" x14ac:dyDescent="0.2">
      <c r="A52" s="164"/>
      <c r="B52" s="167" t="s">
        <v>69</v>
      </c>
      <c r="C52" s="166" t="s">
        <v>70</v>
      </c>
      <c r="D52" s="168"/>
      <c r="E52" s="168"/>
      <c r="F52" s="187" t="s">
        <v>24</v>
      </c>
      <c r="G52" s="188"/>
      <c r="H52" s="188"/>
      <c r="I52" s="175">
        <v>200964.16</v>
      </c>
      <c r="J52" s="175"/>
    </row>
    <row r="53" spans="1:10" ht="25.5" customHeight="1" x14ac:dyDescent="0.2">
      <c r="A53" s="164"/>
      <c r="B53" s="167" t="s">
        <v>71</v>
      </c>
      <c r="C53" s="166" t="s">
        <v>72</v>
      </c>
      <c r="D53" s="168"/>
      <c r="E53" s="168"/>
      <c r="F53" s="187" t="s">
        <v>24</v>
      </c>
      <c r="G53" s="188"/>
      <c r="H53" s="188"/>
      <c r="I53" s="175">
        <v>29979.71</v>
      </c>
      <c r="J53" s="175"/>
    </row>
    <row r="54" spans="1:10" ht="25.5" customHeight="1" x14ac:dyDescent="0.2">
      <c r="A54" s="164"/>
      <c r="B54" s="167" t="s">
        <v>73</v>
      </c>
      <c r="C54" s="166" t="s">
        <v>74</v>
      </c>
      <c r="D54" s="168"/>
      <c r="E54" s="168"/>
      <c r="F54" s="187" t="s">
        <v>24</v>
      </c>
      <c r="G54" s="188"/>
      <c r="H54" s="188"/>
      <c r="I54" s="175">
        <v>254145.3</v>
      </c>
      <c r="J54" s="175"/>
    </row>
    <row r="55" spans="1:10" ht="25.5" customHeight="1" x14ac:dyDescent="0.2">
      <c r="A55" s="164"/>
      <c r="B55" s="181" t="s">
        <v>75</v>
      </c>
      <c r="C55" s="182" t="s">
        <v>26</v>
      </c>
      <c r="D55" s="183"/>
      <c r="E55" s="183"/>
      <c r="F55" s="189" t="s">
        <v>75</v>
      </c>
      <c r="G55" s="190"/>
      <c r="H55" s="190"/>
      <c r="I55" s="184">
        <v>74600</v>
      </c>
      <c r="J55" s="184"/>
    </row>
    <row r="56" spans="1:10" ht="25.5" customHeight="1" x14ac:dyDescent="0.2">
      <c r="A56" s="165"/>
      <c r="B56" s="171" t="s">
        <v>1</v>
      </c>
      <c r="C56" s="171"/>
      <c r="D56" s="172"/>
      <c r="E56" s="172"/>
      <c r="F56" s="191"/>
      <c r="G56" s="192"/>
      <c r="H56" s="192"/>
      <c r="I56" s="176">
        <f>SUM(I49:I55)</f>
        <v>737195.24</v>
      </c>
      <c r="J56" s="176"/>
    </row>
    <row r="57" spans="1:10" x14ac:dyDescent="0.2">
      <c r="F57" s="193"/>
      <c r="G57" s="127"/>
      <c r="H57" s="193"/>
      <c r="I57" s="127"/>
      <c r="J57" s="127"/>
    </row>
    <row r="58" spans="1:10" x14ac:dyDescent="0.2">
      <c r="F58" s="193"/>
      <c r="G58" s="127"/>
      <c r="H58" s="193"/>
      <c r="I58" s="127"/>
      <c r="J58" s="127"/>
    </row>
    <row r="59" spans="1:10" x14ac:dyDescent="0.2">
      <c r="F59" s="193"/>
      <c r="G59" s="127"/>
      <c r="H59" s="193"/>
      <c r="I59" s="127"/>
      <c r="J59" s="12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I56:J56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I48:J48"/>
    <mergeCell ref="I49:J49"/>
    <mergeCell ref="C49:E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6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6" customWidth="1"/>
    <col min="3" max="3" width="38.28515625" style="12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6" t="s">
        <v>6</v>
      </c>
      <c r="B1" s="196"/>
      <c r="C1" s="196"/>
      <c r="D1" s="196"/>
      <c r="E1" s="196"/>
      <c r="F1" s="196"/>
      <c r="G1" s="196"/>
      <c r="AE1" t="s">
        <v>78</v>
      </c>
    </row>
    <row r="2" spans="1:60" ht="24.95" customHeight="1" x14ac:dyDescent="0.2">
      <c r="A2" s="203" t="s">
        <v>77</v>
      </c>
      <c r="B2" s="197"/>
      <c r="C2" s="198" t="s">
        <v>46</v>
      </c>
      <c r="D2" s="199"/>
      <c r="E2" s="199"/>
      <c r="F2" s="199"/>
      <c r="G2" s="205"/>
      <c r="AE2" t="s">
        <v>79</v>
      </c>
    </row>
    <row r="3" spans="1:60" ht="24.95" customHeight="1" x14ac:dyDescent="0.2">
      <c r="A3" s="204" t="s">
        <v>7</v>
      </c>
      <c r="B3" s="202"/>
      <c r="C3" s="200" t="s">
        <v>43</v>
      </c>
      <c r="D3" s="201"/>
      <c r="E3" s="201"/>
      <c r="F3" s="201"/>
      <c r="G3" s="206"/>
      <c r="AE3" t="s">
        <v>80</v>
      </c>
    </row>
    <row r="4" spans="1:60" ht="24.95" hidden="1" customHeight="1" x14ac:dyDescent="0.2">
      <c r="A4" s="204" t="s">
        <v>8</v>
      </c>
      <c r="B4" s="202"/>
      <c r="C4" s="200"/>
      <c r="D4" s="201"/>
      <c r="E4" s="201"/>
      <c r="F4" s="201"/>
      <c r="G4" s="206"/>
      <c r="AE4" t="s">
        <v>81</v>
      </c>
    </row>
    <row r="5" spans="1:60" hidden="1" x14ac:dyDescent="0.2">
      <c r="A5" s="207" t="s">
        <v>82</v>
      </c>
      <c r="B5" s="208"/>
      <c r="C5" s="209"/>
      <c r="D5" s="210"/>
      <c r="E5" s="210"/>
      <c r="F5" s="210"/>
      <c r="G5" s="211"/>
      <c r="AE5" t="s">
        <v>83</v>
      </c>
    </row>
    <row r="7" spans="1:60" ht="38.25" x14ac:dyDescent="0.2">
      <c r="A7" s="216" t="s">
        <v>84</v>
      </c>
      <c r="B7" s="217" t="s">
        <v>85</v>
      </c>
      <c r="C7" s="217" t="s">
        <v>86</v>
      </c>
      <c r="D7" s="216" t="s">
        <v>87</v>
      </c>
      <c r="E7" s="216" t="s">
        <v>88</v>
      </c>
      <c r="F7" s="212" t="s">
        <v>89</v>
      </c>
      <c r="G7" s="232" t="s">
        <v>28</v>
      </c>
      <c r="H7" s="233" t="s">
        <v>29</v>
      </c>
      <c r="I7" s="233" t="s">
        <v>90</v>
      </c>
      <c r="J7" s="233" t="s">
        <v>30</v>
      </c>
      <c r="K7" s="233" t="s">
        <v>91</v>
      </c>
      <c r="L7" s="233" t="s">
        <v>92</v>
      </c>
      <c r="M7" s="233" t="s">
        <v>93</v>
      </c>
      <c r="N7" s="233" t="s">
        <v>94</v>
      </c>
      <c r="O7" s="233" t="s">
        <v>95</v>
      </c>
      <c r="P7" s="233" t="s">
        <v>96</v>
      </c>
      <c r="Q7" s="233" t="s">
        <v>97</v>
      </c>
      <c r="R7" s="233" t="s">
        <v>98</v>
      </c>
      <c r="S7" s="233" t="s">
        <v>99</v>
      </c>
      <c r="T7" s="233" t="s">
        <v>100</v>
      </c>
      <c r="U7" s="219" t="s">
        <v>101</v>
      </c>
    </row>
    <row r="8" spans="1:60" x14ac:dyDescent="0.2">
      <c r="A8" s="234" t="s">
        <v>102</v>
      </c>
      <c r="B8" s="235" t="s">
        <v>63</v>
      </c>
      <c r="C8" s="236" t="s">
        <v>64</v>
      </c>
      <c r="D8" s="237"/>
      <c r="E8" s="238"/>
      <c r="F8" s="239"/>
      <c r="G8" s="239">
        <f>SUMIF(AE9:AE18,"&lt;&gt;NOR",G9:G18)</f>
        <v>33992.78</v>
      </c>
      <c r="H8" s="239"/>
      <c r="I8" s="239">
        <f>SUM(I9:I18)</f>
        <v>15830.049999999997</v>
      </c>
      <c r="J8" s="239"/>
      <c r="K8" s="239">
        <f>SUM(K9:K18)</f>
        <v>18162.75</v>
      </c>
      <c r="L8" s="239"/>
      <c r="M8" s="239">
        <f>SUM(M9:M18)</f>
        <v>33992.78</v>
      </c>
      <c r="N8" s="218"/>
      <c r="O8" s="218">
        <f>SUM(O9:O18)</f>
        <v>0.52237</v>
      </c>
      <c r="P8" s="218"/>
      <c r="Q8" s="218">
        <f>SUM(Q9:Q18)</f>
        <v>0</v>
      </c>
      <c r="R8" s="218"/>
      <c r="S8" s="218"/>
      <c r="T8" s="234"/>
      <c r="U8" s="218">
        <f>SUM(U9:U18)</f>
        <v>32.430000000000007</v>
      </c>
      <c r="AE8" t="s">
        <v>103</v>
      </c>
    </row>
    <row r="9" spans="1:60" outlineLevel="1" x14ac:dyDescent="0.2">
      <c r="A9" s="214">
        <v>1</v>
      </c>
      <c r="B9" s="220" t="s">
        <v>104</v>
      </c>
      <c r="C9" s="247" t="s">
        <v>105</v>
      </c>
      <c r="D9" s="222" t="s">
        <v>106</v>
      </c>
      <c r="E9" s="228">
        <v>1</v>
      </c>
      <c r="F9" s="230">
        <v>2170</v>
      </c>
      <c r="G9" s="230">
        <v>2170</v>
      </c>
      <c r="H9" s="230">
        <v>1085.97</v>
      </c>
      <c r="I9" s="230">
        <f>ROUND(E9*H9,2)</f>
        <v>1085.97</v>
      </c>
      <c r="J9" s="230">
        <v>1084.03</v>
      </c>
      <c r="K9" s="230">
        <f>ROUND(E9*J9,2)</f>
        <v>1084.03</v>
      </c>
      <c r="L9" s="230">
        <v>0</v>
      </c>
      <c r="M9" s="230">
        <f>G9*(1+L9/100)</f>
        <v>2170</v>
      </c>
      <c r="N9" s="223">
        <v>3.2499999999999999E-3</v>
      </c>
      <c r="O9" s="223">
        <f>ROUND(E9*N9,5)</f>
        <v>3.2499999999999999E-3</v>
      </c>
      <c r="P9" s="223">
        <v>0</v>
      </c>
      <c r="Q9" s="223">
        <f>ROUND(E9*P9,5)</f>
        <v>0</v>
      </c>
      <c r="R9" s="223"/>
      <c r="S9" s="223"/>
      <c r="T9" s="224">
        <v>1.78</v>
      </c>
      <c r="U9" s="223">
        <f>ROUND(E9*T9,2)</f>
        <v>1.78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107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14">
        <v>2</v>
      </c>
      <c r="B10" s="220" t="s">
        <v>108</v>
      </c>
      <c r="C10" s="247" t="s">
        <v>109</v>
      </c>
      <c r="D10" s="222" t="s">
        <v>110</v>
      </c>
      <c r="E10" s="228">
        <v>33</v>
      </c>
      <c r="F10" s="230">
        <v>737</v>
      </c>
      <c r="G10" s="230">
        <v>24321</v>
      </c>
      <c r="H10" s="230">
        <v>323.02</v>
      </c>
      <c r="I10" s="230">
        <f>ROUND(E10*H10,2)</f>
        <v>10659.66</v>
      </c>
      <c r="J10" s="230">
        <v>413.98</v>
      </c>
      <c r="K10" s="230">
        <f>ROUND(E10*J10,2)</f>
        <v>13661.34</v>
      </c>
      <c r="L10" s="230">
        <v>0</v>
      </c>
      <c r="M10" s="230">
        <f>G10*(1+L10/100)</f>
        <v>24321</v>
      </c>
      <c r="N10" s="223">
        <v>1.4800000000000001E-2</v>
      </c>
      <c r="O10" s="223">
        <f>ROUND(E10*N10,5)</f>
        <v>0.4884</v>
      </c>
      <c r="P10" s="223">
        <v>0</v>
      </c>
      <c r="Q10" s="223">
        <f>ROUND(E10*P10,5)</f>
        <v>0</v>
      </c>
      <c r="R10" s="223"/>
      <c r="S10" s="223"/>
      <c r="T10" s="224">
        <v>0.753</v>
      </c>
      <c r="U10" s="223">
        <f>ROUND(E10*T10,2)</f>
        <v>24.85</v>
      </c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107</v>
      </c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14">
        <v>3</v>
      </c>
      <c r="B11" s="220" t="s">
        <v>111</v>
      </c>
      <c r="C11" s="247" t="s">
        <v>112</v>
      </c>
      <c r="D11" s="222" t="s">
        <v>110</v>
      </c>
      <c r="E11" s="228">
        <v>0.5</v>
      </c>
      <c r="F11" s="230">
        <v>637</v>
      </c>
      <c r="G11" s="230">
        <v>318.5</v>
      </c>
      <c r="H11" s="230">
        <v>250.09</v>
      </c>
      <c r="I11" s="230">
        <f>ROUND(E11*H11,2)</f>
        <v>125.05</v>
      </c>
      <c r="J11" s="230">
        <v>386.90999999999997</v>
      </c>
      <c r="K11" s="230">
        <f>ROUND(E11*J11,2)</f>
        <v>193.46</v>
      </c>
      <c r="L11" s="230">
        <v>0</v>
      </c>
      <c r="M11" s="230">
        <f>G11*(1+L11/100)</f>
        <v>318.5</v>
      </c>
      <c r="N11" s="223">
        <v>1.2489999999999999E-2</v>
      </c>
      <c r="O11" s="223">
        <f>ROUND(E11*N11,5)</f>
        <v>6.2500000000000003E-3</v>
      </c>
      <c r="P11" s="223">
        <v>0</v>
      </c>
      <c r="Q11" s="223">
        <f>ROUND(E11*P11,5)</f>
        <v>0</v>
      </c>
      <c r="R11" s="223"/>
      <c r="S11" s="223"/>
      <c r="T11" s="224">
        <v>0.70399999999999996</v>
      </c>
      <c r="U11" s="223">
        <f>ROUND(E11*T11,2)</f>
        <v>0.35</v>
      </c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107</v>
      </c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14">
        <v>4</v>
      </c>
      <c r="B12" s="220" t="s">
        <v>113</v>
      </c>
      <c r="C12" s="247" t="s">
        <v>114</v>
      </c>
      <c r="D12" s="222" t="s">
        <v>110</v>
      </c>
      <c r="E12" s="228">
        <v>0.5</v>
      </c>
      <c r="F12" s="230">
        <v>634</v>
      </c>
      <c r="G12" s="230">
        <v>317</v>
      </c>
      <c r="H12" s="230">
        <v>215.98</v>
      </c>
      <c r="I12" s="230">
        <f>ROUND(E12*H12,2)</f>
        <v>107.99</v>
      </c>
      <c r="J12" s="230">
        <v>418.02</v>
      </c>
      <c r="K12" s="230">
        <f>ROUND(E12*J12,2)</f>
        <v>209.01</v>
      </c>
      <c r="L12" s="230">
        <v>0</v>
      </c>
      <c r="M12" s="230">
        <f>G12*(1+L12/100)</f>
        <v>317</v>
      </c>
      <c r="N12" s="223">
        <v>1.455E-2</v>
      </c>
      <c r="O12" s="223">
        <f>ROUND(E12*N12,5)</f>
        <v>7.28E-3</v>
      </c>
      <c r="P12" s="223">
        <v>0</v>
      </c>
      <c r="Q12" s="223">
        <f>ROUND(E12*P12,5)</f>
        <v>0</v>
      </c>
      <c r="R12" s="223"/>
      <c r="S12" s="223"/>
      <c r="T12" s="224">
        <v>0.78400000000000003</v>
      </c>
      <c r="U12" s="223">
        <f>ROUND(E12*T12,2)</f>
        <v>0.39</v>
      </c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107</v>
      </c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14">
        <v>5</v>
      </c>
      <c r="B13" s="220" t="s">
        <v>115</v>
      </c>
      <c r="C13" s="247" t="s">
        <v>116</v>
      </c>
      <c r="D13" s="222" t="s">
        <v>110</v>
      </c>
      <c r="E13" s="228">
        <v>0.5</v>
      </c>
      <c r="F13" s="230">
        <v>470</v>
      </c>
      <c r="G13" s="230">
        <v>235</v>
      </c>
      <c r="H13" s="230">
        <v>182.51</v>
      </c>
      <c r="I13" s="230">
        <f>ROUND(E13*H13,2)</f>
        <v>91.26</v>
      </c>
      <c r="J13" s="230">
        <v>287.49</v>
      </c>
      <c r="K13" s="230">
        <f>ROUND(E13*J13,2)</f>
        <v>143.75</v>
      </c>
      <c r="L13" s="230">
        <v>0</v>
      </c>
      <c r="M13" s="230">
        <f>G13*(1+L13/100)</f>
        <v>235</v>
      </c>
      <c r="N13" s="223">
        <v>5.0899999999999999E-3</v>
      </c>
      <c r="O13" s="223">
        <f>ROUND(E13*N13,5)</f>
        <v>2.5500000000000002E-3</v>
      </c>
      <c r="P13" s="223">
        <v>0</v>
      </c>
      <c r="Q13" s="223">
        <f>ROUND(E13*P13,5)</f>
        <v>0</v>
      </c>
      <c r="R13" s="223"/>
      <c r="S13" s="223"/>
      <c r="T13" s="224">
        <v>0.53100000000000003</v>
      </c>
      <c r="U13" s="223">
        <f>ROUND(E13*T13,2)</f>
        <v>0.27</v>
      </c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107</v>
      </c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14">
        <v>6</v>
      </c>
      <c r="B14" s="220" t="s">
        <v>117</v>
      </c>
      <c r="C14" s="247" t="s">
        <v>118</v>
      </c>
      <c r="D14" s="222" t="s">
        <v>119</v>
      </c>
      <c r="E14" s="228">
        <v>2</v>
      </c>
      <c r="F14" s="230">
        <v>1118</v>
      </c>
      <c r="G14" s="230">
        <v>2236</v>
      </c>
      <c r="H14" s="230">
        <v>949</v>
      </c>
      <c r="I14" s="230">
        <f>ROUND(E14*H14,2)</f>
        <v>1898</v>
      </c>
      <c r="J14" s="230">
        <v>169</v>
      </c>
      <c r="K14" s="230">
        <f>ROUND(E14*J14,2)</f>
        <v>338</v>
      </c>
      <c r="L14" s="230">
        <v>0</v>
      </c>
      <c r="M14" s="230">
        <f>G14*(1+L14/100)</f>
        <v>2236</v>
      </c>
      <c r="N14" s="223">
        <v>8.8999999999999995E-4</v>
      </c>
      <c r="O14" s="223">
        <f>ROUND(E14*N14,5)</f>
        <v>1.7799999999999999E-3</v>
      </c>
      <c r="P14" s="223">
        <v>0</v>
      </c>
      <c r="Q14" s="223">
        <f>ROUND(E14*P14,5)</f>
        <v>0</v>
      </c>
      <c r="R14" s="223"/>
      <c r="S14" s="223"/>
      <c r="T14" s="224">
        <v>0.26900000000000002</v>
      </c>
      <c r="U14" s="223">
        <f>ROUND(E14*T14,2)</f>
        <v>0.54</v>
      </c>
      <c r="V14" s="213"/>
      <c r="W14" s="213"/>
      <c r="X14" s="213"/>
      <c r="Y14" s="213"/>
      <c r="Z14" s="213"/>
      <c r="AA14" s="213"/>
      <c r="AB14" s="213"/>
      <c r="AC14" s="213"/>
      <c r="AD14" s="213"/>
      <c r="AE14" s="213" t="s">
        <v>107</v>
      </c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14">
        <v>7</v>
      </c>
      <c r="B15" s="220" t="s">
        <v>120</v>
      </c>
      <c r="C15" s="247" t="s">
        <v>121</v>
      </c>
      <c r="D15" s="222" t="s">
        <v>119</v>
      </c>
      <c r="E15" s="228">
        <v>1</v>
      </c>
      <c r="F15" s="230">
        <v>393</v>
      </c>
      <c r="G15" s="230">
        <v>393</v>
      </c>
      <c r="H15" s="230">
        <v>288.70999999999998</v>
      </c>
      <c r="I15" s="230">
        <f>ROUND(E15*H15,2)</f>
        <v>288.70999999999998</v>
      </c>
      <c r="J15" s="230">
        <v>104.29000000000002</v>
      </c>
      <c r="K15" s="230">
        <f>ROUND(E15*J15,2)</f>
        <v>104.29</v>
      </c>
      <c r="L15" s="230">
        <v>0</v>
      </c>
      <c r="M15" s="230">
        <f>G15*(1+L15/100)</f>
        <v>393</v>
      </c>
      <c r="N15" s="223">
        <v>2.4000000000000001E-4</v>
      </c>
      <c r="O15" s="223">
        <f>ROUND(E15*N15,5)</f>
        <v>2.4000000000000001E-4</v>
      </c>
      <c r="P15" s="223">
        <v>0</v>
      </c>
      <c r="Q15" s="223">
        <f>ROUND(E15*P15,5)</f>
        <v>0</v>
      </c>
      <c r="R15" s="223"/>
      <c r="S15" s="223"/>
      <c r="T15" s="224">
        <v>0.16600000000000001</v>
      </c>
      <c r="U15" s="223">
        <f>ROUND(E15*T15,2)</f>
        <v>0.17</v>
      </c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107</v>
      </c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14">
        <v>8</v>
      </c>
      <c r="B16" s="220" t="s">
        <v>122</v>
      </c>
      <c r="C16" s="247" t="s">
        <v>123</v>
      </c>
      <c r="D16" s="222" t="s">
        <v>119</v>
      </c>
      <c r="E16" s="228">
        <v>5</v>
      </c>
      <c r="F16" s="230">
        <v>412.5</v>
      </c>
      <c r="G16" s="230">
        <v>2062.5</v>
      </c>
      <c r="H16" s="230">
        <v>188.07</v>
      </c>
      <c r="I16" s="230">
        <f>ROUND(E16*H16,2)</f>
        <v>940.35</v>
      </c>
      <c r="J16" s="230">
        <v>224.43</v>
      </c>
      <c r="K16" s="230">
        <f>ROUND(E16*J16,2)</f>
        <v>1122.1500000000001</v>
      </c>
      <c r="L16" s="230">
        <v>0</v>
      </c>
      <c r="M16" s="230">
        <f>G16*(1+L16/100)</f>
        <v>2062.5</v>
      </c>
      <c r="N16" s="223">
        <v>1.91E-3</v>
      </c>
      <c r="O16" s="223">
        <f>ROUND(E16*N16,5)</f>
        <v>9.5499999999999995E-3</v>
      </c>
      <c r="P16" s="223">
        <v>0</v>
      </c>
      <c r="Q16" s="223">
        <f>ROUND(E16*P16,5)</f>
        <v>0</v>
      </c>
      <c r="R16" s="223"/>
      <c r="S16" s="223"/>
      <c r="T16" s="224">
        <v>0.39100000000000001</v>
      </c>
      <c r="U16" s="223">
        <f>ROUND(E16*T16,2)</f>
        <v>1.96</v>
      </c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107</v>
      </c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14">
        <v>9</v>
      </c>
      <c r="B17" s="220" t="s">
        <v>124</v>
      </c>
      <c r="C17" s="247" t="s">
        <v>125</v>
      </c>
      <c r="D17" s="222" t="s">
        <v>119</v>
      </c>
      <c r="E17" s="228">
        <v>1</v>
      </c>
      <c r="F17" s="230">
        <v>1548</v>
      </c>
      <c r="G17" s="230">
        <v>1548</v>
      </c>
      <c r="H17" s="230">
        <v>633.05999999999995</v>
      </c>
      <c r="I17" s="230">
        <f>ROUND(E17*H17,2)</f>
        <v>633.05999999999995</v>
      </c>
      <c r="J17" s="230">
        <v>914.94</v>
      </c>
      <c r="K17" s="230">
        <f>ROUND(E17*J17,2)</f>
        <v>914.94</v>
      </c>
      <c r="L17" s="230">
        <v>0</v>
      </c>
      <c r="M17" s="230">
        <f>G17*(1+L17/100)</f>
        <v>1548</v>
      </c>
      <c r="N17" s="223">
        <v>3.0699999999999998E-3</v>
      </c>
      <c r="O17" s="223">
        <f>ROUND(E17*N17,5)</f>
        <v>3.0699999999999998E-3</v>
      </c>
      <c r="P17" s="223">
        <v>0</v>
      </c>
      <c r="Q17" s="223">
        <f>ROUND(E17*P17,5)</f>
        <v>0</v>
      </c>
      <c r="R17" s="223"/>
      <c r="S17" s="223"/>
      <c r="T17" s="224">
        <v>1.415</v>
      </c>
      <c r="U17" s="223">
        <f>ROUND(E17*T17,2)</f>
        <v>1.42</v>
      </c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107</v>
      </c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14">
        <v>10</v>
      </c>
      <c r="B18" s="220" t="s">
        <v>126</v>
      </c>
      <c r="C18" s="247" t="s">
        <v>127</v>
      </c>
      <c r="D18" s="222" t="s">
        <v>128</v>
      </c>
      <c r="E18" s="228">
        <v>0.52237</v>
      </c>
      <c r="F18" s="230">
        <v>750</v>
      </c>
      <c r="G18" s="230">
        <v>391.78</v>
      </c>
      <c r="H18" s="230">
        <v>0</v>
      </c>
      <c r="I18" s="230">
        <f>ROUND(E18*H18,2)</f>
        <v>0</v>
      </c>
      <c r="J18" s="230">
        <v>750</v>
      </c>
      <c r="K18" s="230">
        <f>ROUND(E18*J18,2)</f>
        <v>391.78</v>
      </c>
      <c r="L18" s="230">
        <v>0</v>
      </c>
      <c r="M18" s="230">
        <f>G18*(1+L18/100)</f>
        <v>391.78</v>
      </c>
      <c r="N18" s="223">
        <v>0</v>
      </c>
      <c r="O18" s="223">
        <f>ROUND(E18*N18,5)</f>
        <v>0</v>
      </c>
      <c r="P18" s="223">
        <v>0</v>
      </c>
      <c r="Q18" s="223">
        <f>ROUND(E18*P18,5)</f>
        <v>0</v>
      </c>
      <c r="R18" s="223"/>
      <c r="S18" s="223"/>
      <c r="T18" s="224">
        <v>1.333</v>
      </c>
      <c r="U18" s="223">
        <f>ROUND(E18*T18,2)</f>
        <v>0.7</v>
      </c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107</v>
      </c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x14ac:dyDescent="0.2">
      <c r="A19" s="215" t="s">
        <v>102</v>
      </c>
      <c r="B19" s="221" t="s">
        <v>65</v>
      </c>
      <c r="C19" s="248" t="s">
        <v>66</v>
      </c>
      <c r="D19" s="225"/>
      <c r="E19" s="229"/>
      <c r="F19" s="231"/>
      <c r="G19" s="231">
        <f>SUMIF(AE20:AE33,"&lt;&gt;NOR",G20:G33)</f>
        <v>139827.51999999999</v>
      </c>
      <c r="H19" s="231"/>
      <c r="I19" s="231">
        <f>SUM(I20:I33)</f>
        <v>19487.849999999999</v>
      </c>
      <c r="J19" s="231"/>
      <c r="K19" s="231">
        <f>SUM(K20:K33)</f>
        <v>120339.66999999998</v>
      </c>
      <c r="L19" s="231"/>
      <c r="M19" s="231">
        <f>SUM(M20:M33)</f>
        <v>139827.51999999999</v>
      </c>
      <c r="N19" s="226"/>
      <c r="O19" s="226">
        <f>SUM(O20:O33)</f>
        <v>3.1849999999999996E-2</v>
      </c>
      <c r="P19" s="226"/>
      <c r="Q19" s="226">
        <f>SUM(Q20:Q33)</f>
        <v>0</v>
      </c>
      <c r="R19" s="226"/>
      <c r="S19" s="226"/>
      <c r="T19" s="227"/>
      <c r="U19" s="226">
        <f>SUM(U20:U33)</f>
        <v>9.08</v>
      </c>
      <c r="AE19" t="s">
        <v>103</v>
      </c>
    </row>
    <row r="20" spans="1:60" outlineLevel="1" x14ac:dyDescent="0.2">
      <c r="A20" s="214">
        <v>11</v>
      </c>
      <c r="B20" s="220" t="s">
        <v>129</v>
      </c>
      <c r="C20" s="247" t="s">
        <v>130</v>
      </c>
      <c r="D20" s="222" t="s">
        <v>106</v>
      </c>
      <c r="E20" s="228">
        <v>1</v>
      </c>
      <c r="F20" s="230">
        <v>6315</v>
      </c>
      <c r="G20" s="230">
        <v>6315</v>
      </c>
      <c r="H20" s="230">
        <v>1945.12</v>
      </c>
      <c r="I20" s="230">
        <f>ROUND(E20*H20,2)</f>
        <v>1945.12</v>
      </c>
      <c r="J20" s="230">
        <v>4369.88</v>
      </c>
      <c r="K20" s="230">
        <f>ROUND(E20*J20,2)</f>
        <v>4369.88</v>
      </c>
      <c r="L20" s="230">
        <v>0</v>
      </c>
      <c r="M20" s="230">
        <f>G20*(1+L20/100)</f>
        <v>6315</v>
      </c>
      <c r="N20" s="223">
        <v>1.085E-2</v>
      </c>
      <c r="O20" s="223">
        <f>ROUND(E20*N20,5)</f>
        <v>1.085E-2</v>
      </c>
      <c r="P20" s="223">
        <v>0</v>
      </c>
      <c r="Q20" s="223">
        <f>ROUND(E20*P20,5)</f>
        <v>0</v>
      </c>
      <c r="R20" s="223"/>
      <c r="S20" s="223"/>
      <c r="T20" s="224">
        <v>7.0910000000000002</v>
      </c>
      <c r="U20" s="223">
        <f>ROUND(E20*T20,2)</f>
        <v>7.09</v>
      </c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107</v>
      </c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22.5" outlineLevel="1" x14ac:dyDescent="0.2">
      <c r="A21" s="214">
        <v>12</v>
      </c>
      <c r="B21" s="220" t="s">
        <v>131</v>
      </c>
      <c r="C21" s="247" t="s">
        <v>132</v>
      </c>
      <c r="D21" s="222" t="s">
        <v>119</v>
      </c>
      <c r="E21" s="228">
        <v>1</v>
      </c>
      <c r="F21" s="230">
        <v>95600</v>
      </c>
      <c r="G21" s="230">
        <v>95600</v>
      </c>
      <c r="H21" s="230">
        <v>0</v>
      </c>
      <c r="I21" s="230">
        <f>ROUND(E21*H21,2)</f>
        <v>0</v>
      </c>
      <c r="J21" s="230">
        <v>95600</v>
      </c>
      <c r="K21" s="230">
        <f>ROUND(E21*J21,2)</f>
        <v>95600</v>
      </c>
      <c r="L21" s="230">
        <v>0</v>
      </c>
      <c r="M21" s="230">
        <f>G21*(1+L21/100)</f>
        <v>95600</v>
      </c>
      <c r="N21" s="223">
        <v>1.4999999999999999E-2</v>
      </c>
      <c r="O21" s="223">
        <f>ROUND(E21*N21,5)</f>
        <v>1.4999999999999999E-2</v>
      </c>
      <c r="P21" s="223">
        <v>0</v>
      </c>
      <c r="Q21" s="223">
        <f>ROUND(E21*P21,5)</f>
        <v>0</v>
      </c>
      <c r="R21" s="223"/>
      <c r="S21" s="223"/>
      <c r="T21" s="224">
        <v>0</v>
      </c>
      <c r="U21" s="223">
        <f>ROUND(E21*T21,2)</f>
        <v>0</v>
      </c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107</v>
      </c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22.5" outlineLevel="1" x14ac:dyDescent="0.2">
      <c r="A22" s="214">
        <v>13</v>
      </c>
      <c r="B22" s="220" t="s">
        <v>133</v>
      </c>
      <c r="C22" s="247" t="s">
        <v>134</v>
      </c>
      <c r="D22" s="222" t="s">
        <v>119</v>
      </c>
      <c r="E22" s="228">
        <v>1</v>
      </c>
      <c r="F22" s="230">
        <v>1150</v>
      </c>
      <c r="G22" s="230">
        <v>1150</v>
      </c>
      <c r="H22" s="230">
        <v>0</v>
      </c>
      <c r="I22" s="230">
        <f>ROUND(E22*H22,2)</f>
        <v>0</v>
      </c>
      <c r="J22" s="230">
        <v>1150</v>
      </c>
      <c r="K22" s="230">
        <f>ROUND(E22*J22,2)</f>
        <v>1150</v>
      </c>
      <c r="L22" s="230">
        <v>0</v>
      </c>
      <c r="M22" s="230">
        <f>G22*(1+L22/100)</f>
        <v>1150</v>
      </c>
      <c r="N22" s="223">
        <v>5.0000000000000001E-4</v>
      </c>
      <c r="O22" s="223">
        <f>ROUND(E22*N22,5)</f>
        <v>5.0000000000000001E-4</v>
      </c>
      <c r="P22" s="223">
        <v>0</v>
      </c>
      <c r="Q22" s="223">
        <f>ROUND(E22*P22,5)</f>
        <v>0</v>
      </c>
      <c r="R22" s="223"/>
      <c r="S22" s="223"/>
      <c r="T22" s="224">
        <v>0</v>
      </c>
      <c r="U22" s="223">
        <f>ROUND(E22*T22,2)</f>
        <v>0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107</v>
      </c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ht="22.5" outlineLevel="1" x14ac:dyDescent="0.2">
      <c r="A23" s="214">
        <v>14</v>
      </c>
      <c r="B23" s="220" t="s">
        <v>135</v>
      </c>
      <c r="C23" s="247" t="s">
        <v>136</v>
      </c>
      <c r="D23" s="222" t="s">
        <v>119</v>
      </c>
      <c r="E23" s="228">
        <v>1</v>
      </c>
      <c r="F23" s="230">
        <v>8600</v>
      </c>
      <c r="G23" s="230">
        <v>8600</v>
      </c>
      <c r="H23" s="230">
        <v>0</v>
      </c>
      <c r="I23" s="230">
        <f>ROUND(E23*H23,2)</f>
        <v>0</v>
      </c>
      <c r="J23" s="230">
        <v>8600</v>
      </c>
      <c r="K23" s="230">
        <f>ROUND(E23*J23,2)</f>
        <v>8600</v>
      </c>
      <c r="L23" s="230">
        <v>0</v>
      </c>
      <c r="M23" s="230">
        <f>G23*(1+L23/100)</f>
        <v>8600</v>
      </c>
      <c r="N23" s="223">
        <v>0</v>
      </c>
      <c r="O23" s="223">
        <f>ROUND(E23*N23,5)</f>
        <v>0</v>
      </c>
      <c r="P23" s="223">
        <v>0</v>
      </c>
      <c r="Q23" s="223">
        <f>ROUND(E23*P23,5)</f>
        <v>0</v>
      </c>
      <c r="R23" s="223"/>
      <c r="S23" s="223"/>
      <c r="T23" s="224">
        <v>0</v>
      </c>
      <c r="U23" s="223">
        <f>ROUND(E23*T23,2)</f>
        <v>0</v>
      </c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107</v>
      </c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14">
        <v>15</v>
      </c>
      <c r="B24" s="220" t="s">
        <v>137</v>
      </c>
      <c r="C24" s="247" t="s">
        <v>138</v>
      </c>
      <c r="D24" s="222" t="s">
        <v>119</v>
      </c>
      <c r="E24" s="228">
        <v>1</v>
      </c>
      <c r="F24" s="230">
        <v>6200</v>
      </c>
      <c r="G24" s="230">
        <v>6200</v>
      </c>
      <c r="H24" s="230">
        <v>0</v>
      </c>
      <c r="I24" s="230">
        <f>ROUND(E24*H24,2)</f>
        <v>0</v>
      </c>
      <c r="J24" s="230">
        <v>6200</v>
      </c>
      <c r="K24" s="230">
        <f>ROUND(E24*J24,2)</f>
        <v>6200</v>
      </c>
      <c r="L24" s="230">
        <v>0</v>
      </c>
      <c r="M24" s="230">
        <f>G24*(1+L24/100)</f>
        <v>6200</v>
      </c>
      <c r="N24" s="223">
        <v>5.0000000000000001E-4</v>
      </c>
      <c r="O24" s="223">
        <f>ROUND(E24*N24,5)</f>
        <v>5.0000000000000001E-4</v>
      </c>
      <c r="P24" s="223">
        <v>0</v>
      </c>
      <c r="Q24" s="223">
        <f>ROUND(E24*P24,5)</f>
        <v>0</v>
      </c>
      <c r="R24" s="223"/>
      <c r="S24" s="223"/>
      <c r="T24" s="224">
        <v>0</v>
      </c>
      <c r="U24" s="223">
        <f>ROUND(E24*T24,2)</f>
        <v>0</v>
      </c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107</v>
      </c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14">
        <v>16</v>
      </c>
      <c r="B25" s="220" t="s">
        <v>139</v>
      </c>
      <c r="C25" s="247" t="s">
        <v>140</v>
      </c>
      <c r="D25" s="222" t="s">
        <v>119</v>
      </c>
      <c r="E25" s="228">
        <v>1</v>
      </c>
      <c r="F25" s="230">
        <v>690</v>
      </c>
      <c r="G25" s="230">
        <v>690</v>
      </c>
      <c r="H25" s="230">
        <v>0</v>
      </c>
      <c r="I25" s="230">
        <f>ROUND(E25*H25,2)</f>
        <v>0</v>
      </c>
      <c r="J25" s="230">
        <v>690</v>
      </c>
      <c r="K25" s="230">
        <f>ROUND(E25*J25,2)</f>
        <v>690</v>
      </c>
      <c r="L25" s="230">
        <v>0</v>
      </c>
      <c r="M25" s="230">
        <f>G25*(1+L25/100)</f>
        <v>690</v>
      </c>
      <c r="N25" s="223">
        <v>0</v>
      </c>
      <c r="O25" s="223">
        <f>ROUND(E25*N25,5)</f>
        <v>0</v>
      </c>
      <c r="P25" s="223">
        <v>0</v>
      </c>
      <c r="Q25" s="223">
        <f>ROUND(E25*P25,5)</f>
        <v>0</v>
      </c>
      <c r="R25" s="223"/>
      <c r="S25" s="223"/>
      <c r="T25" s="224">
        <v>0</v>
      </c>
      <c r="U25" s="223">
        <f>ROUND(E25*T25,2)</f>
        <v>0</v>
      </c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107</v>
      </c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14">
        <v>17</v>
      </c>
      <c r="B26" s="220" t="s">
        <v>141</v>
      </c>
      <c r="C26" s="247" t="s">
        <v>142</v>
      </c>
      <c r="D26" s="222" t="s">
        <v>143</v>
      </c>
      <c r="E26" s="228">
        <v>1</v>
      </c>
      <c r="F26" s="230">
        <v>5470</v>
      </c>
      <c r="G26" s="230">
        <v>5470</v>
      </c>
      <c r="H26" s="230">
        <v>4544.3</v>
      </c>
      <c r="I26" s="230">
        <f>ROUND(E26*H26,2)</f>
        <v>4544.3</v>
      </c>
      <c r="J26" s="230">
        <v>925.69999999999982</v>
      </c>
      <c r="K26" s="230">
        <f>ROUND(E26*J26,2)</f>
        <v>925.7</v>
      </c>
      <c r="L26" s="230">
        <v>0</v>
      </c>
      <c r="M26" s="230">
        <f>G26*(1+L26/100)</f>
        <v>5470</v>
      </c>
      <c r="N26" s="223">
        <v>0</v>
      </c>
      <c r="O26" s="223">
        <f>ROUND(E26*N26,5)</f>
        <v>0</v>
      </c>
      <c r="P26" s="223">
        <v>0</v>
      </c>
      <c r="Q26" s="223">
        <f>ROUND(E26*P26,5)</f>
        <v>0</v>
      </c>
      <c r="R26" s="223"/>
      <c r="S26" s="223"/>
      <c r="T26" s="224">
        <v>0.85</v>
      </c>
      <c r="U26" s="223">
        <f>ROUND(E26*T26,2)</f>
        <v>0.85</v>
      </c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107</v>
      </c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14">
        <v>18</v>
      </c>
      <c r="B27" s="220" t="s">
        <v>144</v>
      </c>
      <c r="C27" s="247" t="s">
        <v>145</v>
      </c>
      <c r="D27" s="222" t="s">
        <v>119</v>
      </c>
      <c r="E27" s="228">
        <v>1</v>
      </c>
      <c r="F27" s="230">
        <v>2620</v>
      </c>
      <c r="G27" s="230">
        <v>2620</v>
      </c>
      <c r="H27" s="230">
        <v>1871.57</v>
      </c>
      <c r="I27" s="230">
        <f>ROUND(E27*H27,2)</f>
        <v>1871.57</v>
      </c>
      <c r="J27" s="230">
        <v>748.43000000000006</v>
      </c>
      <c r="K27" s="230">
        <f>ROUND(E27*J27,2)</f>
        <v>748.43</v>
      </c>
      <c r="L27" s="230">
        <v>0</v>
      </c>
      <c r="M27" s="230">
        <f>G27*(1+L27/100)</f>
        <v>2620</v>
      </c>
      <c r="N27" s="223">
        <v>0</v>
      </c>
      <c r="O27" s="223">
        <f>ROUND(E27*N27,5)</f>
        <v>0</v>
      </c>
      <c r="P27" s="223">
        <v>0</v>
      </c>
      <c r="Q27" s="223">
        <f>ROUND(E27*P27,5)</f>
        <v>0</v>
      </c>
      <c r="R27" s="223"/>
      <c r="S27" s="223"/>
      <c r="T27" s="224">
        <v>0.24</v>
      </c>
      <c r="U27" s="223">
        <f>ROUND(E27*T27,2)</f>
        <v>0.24</v>
      </c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107</v>
      </c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14">
        <v>19</v>
      </c>
      <c r="B28" s="220" t="s">
        <v>146</v>
      </c>
      <c r="C28" s="247" t="s">
        <v>147</v>
      </c>
      <c r="D28" s="222" t="s">
        <v>119</v>
      </c>
      <c r="E28" s="228">
        <v>1</v>
      </c>
      <c r="F28" s="230">
        <v>1763</v>
      </c>
      <c r="G28" s="230">
        <v>1763</v>
      </c>
      <c r="H28" s="230">
        <v>1306.49</v>
      </c>
      <c r="I28" s="230">
        <f>ROUND(E28*H28,2)</f>
        <v>1306.49</v>
      </c>
      <c r="J28" s="230">
        <v>456.51</v>
      </c>
      <c r="K28" s="230">
        <f>ROUND(E28*J28,2)</f>
        <v>456.51</v>
      </c>
      <c r="L28" s="230">
        <v>0</v>
      </c>
      <c r="M28" s="230">
        <f>G28*(1+L28/100)</f>
        <v>1763</v>
      </c>
      <c r="N28" s="223">
        <v>0</v>
      </c>
      <c r="O28" s="223">
        <f>ROUND(E28*N28,5)</f>
        <v>0</v>
      </c>
      <c r="P28" s="223">
        <v>0</v>
      </c>
      <c r="Q28" s="223">
        <f>ROUND(E28*P28,5)</f>
        <v>0</v>
      </c>
      <c r="R28" s="223"/>
      <c r="S28" s="223"/>
      <c r="T28" s="224">
        <v>0.19</v>
      </c>
      <c r="U28" s="223">
        <f>ROUND(E28*T28,2)</f>
        <v>0.19</v>
      </c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107</v>
      </c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14">
        <v>20</v>
      </c>
      <c r="B29" s="220" t="s">
        <v>148</v>
      </c>
      <c r="C29" s="247" t="s">
        <v>149</v>
      </c>
      <c r="D29" s="222" t="s">
        <v>119</v>
      </c>
      <c r="E29" s="228">
        <v>1</v>
      </c>
      <c r="F29" s="230">
        <v>391</v>
      </c>
      <c r="G29" s="230">
        <v>391</v>
      </c>
      <c r="H29" s="230">
        <v>246.91</v>
      </c>
      <c r="I29" s="230">
        <f>ROUND(E29*H29,2)</f>
        <v>246.91</v>
      </c>
      <c r="J29" s="230">
        <v>144.09</v>
      </c>
      <c r="K29" s="230">
        <f>ROUND(E29*J29,2)</f>
        <v>144.09</v>
      </c>
      <c r="L29" s="230">
        <v>0</v>
      </c>
      <c r="M29" s="230">
        <f>G29*(1+L29/100)</f>
        <v>391</v>
      </c>
      <c r="N29" s="223">
        <v>0</v>
      </c>
      <c r="O29" s="223">
        <f>ROUND(E29*N29,5)</f>
        <v>0</v>
      </c>
      <c r="P29" s="223">
        <v>0</v>
      </c>
      <c r="Q29" s="223">
        <f>ROUND(E29*P29,5)</f>
        <v>0</v>
      </c>
      <c r="R29" s="223"/>
      <c r="S29" s="223"/>
      <c r="T29" s="224">
        <v>0.14000000000000001</v>
      </c>
      <c r="U29" s="223">
        <f>ROUND(E29*T29,2)</f>
        <v>0.14000000000000001</v>
      </c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107</v>
      </c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14">
        <v>21</v>
      </c>
      <c r="B30" s="220" t="s">
        <v>150</v>
      </c>
      <c r="C30" s="247" t="s">
        <v>151</v>
      </c>
      <c r="D30" s="222" t="s">
        <v>119</v>
      </c>
      <c r="E30" s="228">
        <v>1</v>
      </c>
      <c r="F30" s="230">
        <v>1631</v>
      </c>
      <c r="G30" s="230">
        <v>1631</v>
      </c>
      <c r="H30" s="230">
        <v>1213.46</v>
      </c>
      <c r="I30" s="230">
        <f>ROUND(E30*H30,2)</f>
        <v>1213.46</v>
      </c>
      <c r="J30" s="230">
        <v>417.53999999999996</v>
      </c>
      <c r="K30" s="230">
        <f>ROUND(E30*J30,2)</f>
        <v>417.54</v>
      </c>
      <c r="L30" s="230">
        <v>0</v>
      </c>
      <c r="M30" s="230">
        <f>G30*(1+L30/100)</f>
        <v>1631</v>
      </c>
      <c r="N30" s="223">
        <v>0</v>
      </c>
      <c r="O30" s="223">
        <f>ROUND(E30*N30,5)</f>
        <v>0</v>
      </c>
      <c r="P30" s="223">
        <v>0</v>
      </c>
      <c r="Q30" s="223">
        <f>ROUND(E30*P30,5)</f>
        <v>0</v>
      </c>
      <c r="R30" s="223"/>
      <c r="S30" s="223"/>
      <c r="T30" s="224">
        <v>0.3</v>
      </c>
      <c r="U30" s="223">
        <f>ROUND(E30*T30,2)</f>
        <v>0.3</v>
      </c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107</v>
      </c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14">
        <v>22</v>
      </c>
      <c r="B31" s="220" t="s">
        <v>152</v>
      </c>
      <c r="C31" s="247" t="s">
        <v>153</v>
      </c>
      <c r="D31" s="222" t="s">
        <v>119</v>
      </c>
      <c r="E31" s="228">
        <v>1</v>
      </c>
      <c r="F31" s="230">
        <v>8360</v>
      </c>
      <c r="G31" s="230">
        <v>8360</v>
      </c>
      <c r="H31" s="230">
        <v>8360</v>
      </c>
      <c r="I31" s="230">
        <f>ROUND(E31*H31,2)</f>
        <v>8360</v>
      </c>
      <c r="J31" s="230">
        <v>0</v>
      </c>
      <c r="K31" s="230">
        <f>ROUND(E31*J31,2)</f>
        <v>0</v>
      </c>
      <c r="L31" s="230">
        <v>0</v>
      </c>
      <c r="M31" s="230">
        <f>G31*(1+L31/100)</f>
        <v>8360</v>
      </c>
      <c r="N31" s="223">
        <v>5.0000000000000001E-3</v>
      </c>
      <c r="O31" s="223">
        <f>ROUND(E31*N31,5)</f>
        <v>5.0000000000000001E-3</v>
      </c>
      <c r="P31" s="223">
        <v>0</v>
      </c>
      <c r="Q31" s="223">
        <f>ROUND(E31*P31,5)</f>
        <v>0</v>
      </c>
      <c r="R31" s="223"/>
      <c r="S31" s="223"/>
      <c r="T31" s="224">
        <v>0</v>
      </c>
      <c r="U31" s="223">
        <f>ROUND(E31*T31,2)</f>
        <v>0</v>
      </c>
      <c r="V31" s="213"/>
      <c r="W31" s="213"/>
      <c r="X31" s="213"/>
      <c r="Y31" s="213"/>
      <c r="Z31" s="213"/>
      <c r="AA31" s="213"/>
      <c r="AB31" s="213"/>
      <c r="AC31" s="213"/>
      <c r="AD31" s="213"/>
      <c r="AE31" s="213" t="s">
        <v>154</v>
      </c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14">
        <v>23</v>
      </c>
      <c r="B32" s="220" t="s">
        <v>155</v>
      </c>
      <c r="C32" s="247" t="s">
        <v>156</v>
      </c>
      <c r="D32" s="222" t="s">
        <v>157</v>
      </c>
      <c r="E32" s="228">
        <v>2</v>
      </c>
      <c r="F32" s="230">
        <v>450</v>
      </c>
      <c r="G32" s="230">
        <v>900</v>
      </c>
      <c r="H32" s="230">
        <v>0</v>
      </c>
      <c r="I32" s="230">
        <f>ROUND(E32*H32,2)</f>
        <v>0</v>
      </c>
      <c r="J32" s="230">
        <v>450</v>
      </c>
      <c r="K32" s="230">
        <f>ROUND(E32*J32,2)</f>
        <v>900</v>
      </c>
      <c r="L32" s="230">
        <v>0</v>
      </c>
      <c r="M32" s="230">
        <f>G32*(1+L32/100)</f>
        <v>900</v>
      </c>
      <c r="N32" s="223">
        <v>0</v>
      </c>
      <c r="O32" s="223">
        <f>ROUND(E32*N32,5)</f>
        <v>0</v>
      </c>
      <c r="P32" s="223">
        <v>0</v>
      </c>
      <c r="Q32" s="223">
        <f>ROUND(E32*P32,5)</f>
        <v>0</v>
      </c>
      <c r="R32" s="223"/>
      <c r="S32" s="223"/>
      <c r="T32" s="224">
        <v>0</v>
      </c>
      <c r="U32" s="223">
        <f>ROUND(E32*T32,2)</f>
        <v>0</v>
      </c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107</v>
      </c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14">
        <v>24</v>
      </c>
      <c r="B33" s="220" t="s">
        <v>158</v>
      </c>
      <c r="C33" s="247" t="s">
        <v>159</v>
      </c>
      <c r="D33" s="222" t="s">
        <v>128</v>
      </c>
      <c r="E33" s="228">
        <v>2.5850000000000001E-2</v>
      </c>
      <c r="F33" s="230">
        <v>5320</v>
      </c>
      <c r="G33" s="230">
        <v>137.52000000000001</v>
      </c>
      <c r="H33" s="230">
        <v>0</v>
      </c>
      <c r="I33" s="230">
        <f>ROUND(E33*H33,2)</f>
        <v>0</v>
      </c>
      <c r="J33" s="230">
        <v>5320</v>
      </c>
      <c r="K33" s="230">
        <f>ROUND(E33*J33,2)</f>
        <v>137.52000000000001</v>
      </c>
      <c r="L33" s="230">
        <v>0</v>
      </c>
      <c r="M33" s="230">
        <f>G33*(1+L33/100)</f>
        <v>137.52000000000001</v>
      </c>
      <c r="N33" s="223">
        <v>0</v>
      </c>
      <c r="O33" s="223">
        <f>ROUND(E33*N33,5)</f>
        <v>0</v>
      </c>
      <c r="P33" s="223">
        <v>0</v>
      </c>
      <c r="Q33" s="223">
        <f>ROUND(E33*P33,5)</f>
        <v>0</v>
      </c>
      <c r="R33" s="223"/>
      <c r="S33" s="223"/>
      <c r="T33" s="224">
        <v>10.582000000000001</v>
      </c>
      <c r="U33" s="223">
        <f>ROUND(E33*T33,2)</f>
        <v>0.27</v>
      </c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107</v>
      </c>
      <c r="AF33" s="213"/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x14ac:dyDescent="0.2">
      <c r="A34" s="215" t="s">
        <v>102</v>
      </c>
      <c r="B34" s="221" t="s">
        <v>67</v>
      </c>
      <c r="C34" s="248" t="s">
        <v>68</v>
      </c>
      <c r="D34" s="225"/>
      <c r="E34" s="229"/>
      <c r="F34" s="231"/>
      <c r="G34" s="231">
        <f>SUMIF(AE35:AE37,"&lt;&gt;NOR",G35:G37)</f>
        <v>3685.77</v>
      </c>
      <c r="H34" s="231"/>
      <c r="I34" s="231">
        <f>SUM(I35:I37)</f>
        <v>2324.46</v>
      </c>
      <c r="J34" s="231"/>
      <c r="K34" s="231">
        <f>SUM(K35:K37)</f>
        <v>1361.31</v>
      </c>
      <c r="L34" s="231"/>
      <c r="M34" s="231">
        <f>SUM(M35:M37)</f>
        <v>3685.77</v>
      </c>
      <c r="N34" s="226"/>
      <c r="O34" s="226">
        <f>SUM(O35:O37)</f>
        <v>9.8499999999999994E-3</v>
      </c>
      <c r="P34" s="226"/>
      <c r="Q34" s="226">
        <f>SUM(Q35:Q37)</f>
        <v>0</v>
      </c>
      <c r="R34" s="226"/>
      <c r="S34" s="226"/>
      <c r="T34" s="227"/>
      <c r="U34" s="226">
        <f>SUM(U35:U37)</f>
        <v>0.75</v>
      </c>
      <c r="AE34" t="s">
        <v>103</v>
      </c>
    </row>
    <row r="35" spans="1:60" outlineLevel="1" x14ac:dyDescent="0.2">
      <c r="A35" s="214">
        <v>25</v>
      </c>
      <c r="B35" s="220" t="s">
        <v>160</v>
      </c>
      <c r="C35" s="247" t="s">
        <v>161</v>
      </c>
      <c r="D35" s="222" t="s">
        <v>119</v>
      </c>
      <c r="E35" s="228">
        <v>1</v>
      </c>
      <c r="F35" s="230">
        <v>2702</v>
      </c>
      <c r="G35" s="230">
        <v>2702</v>
      </c>
      <c r="H35" s="230">
        <v>1569.18</v>
      </c>
      <c r="I35" s="230">
        <f>ROUND(E35*H35,2)</f>
        <v>1569.18</v>
      </c>
      <c r="J35" s="230">
        <v>1132.82</v>
      </c>
      <c r="K35" s="230">
        <f>ROUND(E35*J35,2)</f>
        <v>1132.82</v>
      </c>
      <c r="L35" s="230">
        <v>0</v>
      </c>
      <c r="M35" s="230">
        <f>G35*(1+L35/100)</f>
        <v>2702</v>
      </c>
      <c r="N35" s="223">
        <v>5.3299999999999997E-3</v>
      </c>
      <c r="O35" s="223">
        <f>ROUND(E35*N35,5)</f>
        <v>5.3299999999999997E-3</v>
      </c>
      <c r="P35" s="223">
        <v>0</v>
      </c>
      <c r="Q35" s="223">
        <f>ROUND(E35*P35,5)</f>
        <v>0</v>
      </c>
      <c r="R35" s="223"/>
      <c r="S35" s="223"/>
      <c r="T35" s="224">
        <v>0.25</v>
      </c>
      <c r="U35" s="223">
        <f>ROUND(E35*T35,2)</f>
        <v>0.25</v>
      </c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107</v>
      </c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14">
        <v>26</v>
      </c>
      <c r="B36" s="220" t="s">
        <v>162</v>
      </c>
      <c r="C36" s="247" t="s">
        <v>163</v>
      </c>
      <c r="D36" s="222" t="s">
        <v>119</v>
      </c>
      <c r="E36" s="228">
        <v>4</v>
      </c>
      <c r="F36" s="230">
        <v>240.5</v>
      </c>
      <c r="G36" s="230">
        <v>962</v>
      </c>
      <c r="H36" s="230">
        <v>188.82</v>
      </c>
      <c r="I36" s="230">
        <f>ROUND(E36*H36,2)</f>
        <v>755.28</v>
      </c>
      <c r="J36" s="230">
        <v>51.680000000000007</v>
      </c>
      <c r="K36" s="230">
        <f>ROUND(E36*J36,2)</f>
        <v>206.72</v>
      </c>
      <c r="L36" s="230">
        <v>0</v>
      </c>
      <c r="M36" s="230">
        <f>G36*(1+L36/100)</f>
        <v>962</v>
      </c>
      <c r="N36" s="223">
        <v>1.1299999999999999E-3</v>
      </c>
      <c r="O36" s="223">
        <f>ROUND(E36*N36,5)</f>
        <v>4.5199999999999997E-3</v>
      </c>
      <c r="P36" s="223">
        <v>0</v>
      </c>
      <c r="Q36" s="223">
        <f>ROUND(E36*P36,5)</f>
        <v>0</v>
      </c>
      <c r="R36" s="223"/>
      <c r="S36" s="223"/>
      <c r="T36" s="224">
        <v>0.114</v>
      </c>
      <c r="U36" s="223">
        <f>ROUND(E36*T36,2)</f>
        <v>0.46</v>
      </c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107</v>
      </c>
      <c r="AF36" s="213"/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14">
        <v>27</v>
      </c>
      <c r="B37" s="220" t="s">
        <v>164</v>
      </c>
      <c r="C37" s="247" t="s">
        <v>165</v>
      </c>
      <c r="D37" s="222" t="s">
        <v>128</v>
      </c>
      <c r="E37" s="228">
        <v>9.8499999999999994E-3</v>
      </c>
      <c r="F37" s="230">
        <v>2210</v>
      </c>
      <c r="G37" s="230">
        <v>21.77</v>
      </c>
      <c r="H37" s="230">
        <v>0</v>
      </c>
      <c r="I37" s="230">
        <f>ROUND(E37*H37,2)</f>
        <v>0</v>
      </c>
      <c r="J37" s="230">
        <v>2210</v>
      </c>
      <c r="K37" s="230">
        <f>ROUND(E37*J37,2)</f>
        <v>21.77</v>
      </c>
      <c r="L37" s="230">
        <v>0</v>
      </c>
      <c r="M37" s="230">
        <f>G37*(1+L37/100)</f>
        <v>21.77</v>
      </c>
      <c r="N37" s="223">
        <v>0</v>
      </c>
      <c r="O37" s="223">
        <f>ROUND(E37*N37,5)</f>
        <v>0</v>
      </c>
      <c r="P37" s="223">
        <v>0</v>
      </c>
      <c r="Q37" s="223">
        <f>ROUND(E37*P37,5)</f>
        <v>0</v>
      </c>
      <c r="R37" s="223"/>
      <c r="S37" s="223"/>
      <c r="T37" s="224">
        <v>4.0430000000000001</v>
      </c>
      <c r="U37" s="223">
        <f>ROUND(E37*T37,2)</f>
        <v>0.04</v>
      </c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107</v>
      </c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x14ac:dyDescent="0.2">
      <c r="A38" s="215" t="s">
        <v>102</v>
      </c>
      <c r="B38" s="221" t="s">
        <v>69</v>
      </c>
      <c r="C38" s="248" t="s">
        <v>70</v>
      </c>
      <c r="D38" s="225"/>
      <c r="E38" s="229"/>
      <c r="F38" s="231"/>
      <c r="G38" s="231">
        <f>SUMIF(AE39:AE52,"&lt;&gt;NOR",G39:G52)</f>
        <v>200964.16</v>
      </c>
      <c r="H38" s="231"/>
      <c r="I38" s="231">
        <f>SUM(I39:I52)</f>
        <v>137111.92000000001</v>
      </c>
      <c r="J38" s="231"/>
      <c r="K38" s="231">
        <f>SUM(K39:K52)</f>
        <v>63852.240000000005</v>
      </c>
      <c r="L38" s="231"/>
      <c r="M38" s="231">
        <f>SUM(M39:M52)</f>
        <v>200964.16</v>
      </c>
      <c r="N38" s="226"/>
      <c r="O38" s="226">
        <f>SUM(O39:O52)</f>
        <v>0.20955999999999997</v>
      </c>
      <c r="P38" s="226"/>
      <c r="Q38" s="226">
        <f>SUM(Q39:Q52)</f>
        <v>0</v>
      </c>
      <c r="R38" s="226"/>
      <c r="S38" s="226"/>
      <c r="T38" s="227"/>
      <c r="U38" s="226">
        <f>SUM(U39:U52)</f>
        <v>92.93</v>
      </c>
      <c r="AE38" t="s">
        <v>103</v>
      </c>
    </row>
    <row r="39" spans="1:60" ht="22.5" outlineLevel="1" x14ac:dyDescent="0.2">
      <c r="A39" s="214">
        <v>28</v>
      </c>
      <c r="B39" s="220" t="s">
        <v>166</v>
      </c>
      <c r="C39" s="247" t="s">
        <v>167</v>
      </c>
      <c r="D39" s="222" t="s">
        <v>110</v>
      </c>
      <c r="E39" s="228">
        <v>52</v>
      </c>
      <c r="F39" s="230">
        <v>250.5</v>
      </c>
      <c r="G39" s="230">
        <v>13026</v>
      </c>
      <c r="H39" s="230">
        <v>152.38999999999999</v>
      </c>
      <c r="I39" s="230">
        <f>ROUND(E39*H39,2)</f>
        <v>7924.28</v>
      </c>
      <c r="J39" s="230">
        <v>98.110000000000014</v>
      </c>
      <c r="K39" s="230">
        <f>ROUND(E39*J39,2)</f>
        <v>5101.72</v>
      </c>
      <c r="L39" s="230">
        <v>0</v>
      </c>
      <c r="M39" s="230">
        <f>G39*(1+L39/100)</f>
        <v>13026</v>
      </c>
      <c r="N39" s="223">
        <v>3.3E-4</v>
      </c>
      <c r="O39" s="223">
        <f>ROUND(E39*N39,5)</f>
        <v>1.7160000000000002E-2</v>
      </c>
      <c r="P39" s="223">
        <v>0</v>
      </c>
      <c r="Q39" s="223">
        <f>ROUND(E39*P39,5)</f>
        <v>0</v>
      </c>
      <c r="R39" s="223"/>
      <c r="S39" s="223"/>
      <c r="T39" s="224">
        <v>0.123</v>
      </c>
      <c r="U39" s="223">
        <f>ROUND(E39*T39,2)</f>
        <v>6.4</v>
      </c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107</v>
      </c>
      <c r="AF39" s="213"/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ht="22.5" outlineLevel="1" x14ac:dyDescent="0.2">
      <c r="A40" s="214">
        <v>29</v>
      </c>
      <c r="B40" s="220" t="s">
        <v>168</v>
      </c>
      <c r="C40" s="247" t="s">
        <v>169</v>
      </c>
      <c r="D40" s="222" t="s">
        <v>110</v>
      </c>
      <c r="E40" s="228">
        <v>66</v>
      </c>
      <c r="F40" s="230">
        <v>339</v>
      </c>
      <c r="G40" s="230">
        <v>22374</v>
      </c>
      <c r="H40" s="230">
        <v>220.13</v>
      </c>
      <c r="I40" s="230">
        <f>ROUND(E40*H40,2)</f>
        <v>14528.58</v>
      </c>
      <c r="J40" s="230">
        <v>118.87</v>
      </c>
      <c r="K40" s="230">
        <f>ROUND(E40*J40,2)</f>
        <v>7845.42</v>
      </c>
      <c r="L40" s="230">
        <v>0</v>
      </c>
      <c r="M40" s="230">
        <f>G40*(1+L40/100)</f>
        <v>22374</v>
      </c>
      <c r="N40" s="223">
        <v>3.8999999999999999E-4</v>
      </c>
      <c r="O40" s="223">
        <f>ROUND(E40*N40,5)</f>
        <v>2.5739999999999999E-2</v>
      </c>
      <c r="P40" s="223">
        <v>0</v>
      </c>
      <c r="Q40" s="223">
        <f>ROUND(E40*P40,5)</f>
        <v>0</v>
      </c>
      <c r="R40" s="223"/>
      <c r="S40" s="223"/>
      <c r="T40" s="224">
        <v>0.14299999999999999</v>
      </c>
      <c r="U40" s="223">
        <f>ROUND(E40*T40,2)</f>
        <v>9.44</v>
      </c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107</v>
      </c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ht="22.5" outlineLevel="1" x14ac:dyDescent="0.2">
      <c r="A41" s="214">
        <v>30</v>
      </c>
      <c r="B41" s="220" t="s">
        <v>170</v>
      </c>
      <c r="C41" s="247" t="s">
        <v>171</v>
      </c>
      <c r="D41" s="222" t="s">
        <v>110</v>
      </c>
      <c r="E41" s="228">
        <v>11</v>
      </c>
      <c r="F41" s="230">
        <v>414</v>
      </c>
      <c r="G41" s="230">
        <v>4554</v>
      </c>
      <c r="H41" s="230">
        <v>301.64</v>
      </c>
      <c r="I41" s="230">
        <f>ROUND(E41*H41,2)</f>
        <v>3318.04</v>
      </c>
      <c r="J41" s="230">
        <v>112.36000000000001</v>
      </c>
      <c r="K41" s="230">
        <f>ROUND(E41*J41,2)</f>
        <v>1235.96</v>
      </c>
      <c r="L41" s="230">
        <v>0</v>
      </c>
      <c r="M41" s="230">
        <f>G41*(1+L41/100)</f>
        <v>4554</v>
      </c>
      <c r="N41" s="223">
        <v>4.8000000000000001E-4</v>
      </c>
      <c r="O41" s="223">
        <f>ROUND(E41*N41,5)</f>
        <v>5.28E-3</v>
      </c>
      <c r="P41" s="223">
        <v>0</v>
      </c>
      <c r="Q41" s="223">
        <f>ROUND(E41*P41,5)</f>
        <v>0</v>
      </c>
      <c r="R41" s="223"/>
      <c r="S41" s="223"/>
      <c r="T41" s="224">
        <v>0.158</v>
      </c>
      <c r="U41" s="223">
        <f>ROUND(E41*T41,2)</f>
        <v>1.74</v>
      </c>
      <c r="V41" s="213"/>
      <c r="W41" s="213"/>
      <c r="X41" s="213"/>
      <c r="Y41" s="213"/>
      <c r="Z41" s="213"/>
      <c r="AA41" s="213"/>
      <c r="AB41" s="213"/>
      <c r="AC41" s="213"/>
      <c r="AD41" s="213"/>
      <c r="AE41" s="213" t="s">
        <v>107</v>
      </c>
      <c r="AF41" s="213"/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ht="22.5" outlineLevel="1" x14ac:dyDescent="0.2">
      <c r="A42" s="214">
        <v>31</v>
      </c>
      <c r="B42" s="220" t="s">
        <v>172</v>
      </c>
      <c r="C42" s="247" t="s">
        <v>173</v>
      </c>
      <c r="D42" s="222" t="s">
        <v>110</v>
      </c>
      <c r="E42" s="228">
        <v>36</v>
      </c>
      <c r="F42" s="230">
        <v>552</v>
      </c>
      <c r="G42" s="230">
        <v>19872</v>
      </c>
      <c r="H42" s="230">
        <v>435.34</v>
      </c>
      <c r="I42" s="230">
        <f>ROUND(E42*H42,2)</f>
        <v>15672.24</v>
      </c>
      <c r="J42" s="230">
        <v>116.66000000000003</v>
      </c>
      <c r="K42" s="230">
        <f>ROUND(E42*J42,2)</f>
        <v>4199.76</v>
      </c>
      <c r="L42" s="230">
        <v>0</v>
      </c>
      <c r="M42" s="230">
        <f>G42*(1+L42/100)</f>
        <v>19872</v>
      </c>
      <c r="N42" s="223">
        <v>6.0999999999999997E-4</v>
      </c>
      <c r="O42" s="223">
        <f>ROUND(E42*N42,5)</f>
        <v>2.196E-2</v>
      </c>
      <c r="P42" s="223">
        <v>0</v>
      </c>
      <c r="Q42" s="223">
        <f>ROUND(E42*P42,5)</f>
        <v>0</v>
      </c>
      <c r="R42" s="223"/>
      <c r="S42" s="223"/>
      <c r="T42" s="224">
        <v>0.158</v>
      </c>
      <c r="U42" s="223">
        <f>ROUND(E42*T42,2)</f>
        <v>5.69</v>
      </c>
      <c r="V42" s="213"/>
      <c r="W42" s="213"/>
      <c r="X42" s="213"/>
      <c r="Y42" s="213"/>
      <c r="Z42" s="213"/>
      <c r="AA42" s="213"/>
      <c r="AB42" s="213"/>
      <c r="AC42" s="213"/>
      <c r="AD42" s="213"/>
      <c r="AE42" s="213" t="s">
        <v>107</v>
      </c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ht="22.5" outlineLevel="1" x14ac:dyDescent="0.2">
      <c r="A43" s="214">
        <v>32</v>
      </c>
      <c r="B43" s="220" t="s">
        <v>174</v>
      </c>
      <c r="C43" s="247" t="s">
        <v>175</v>
      </c>
      <c r="D43" s="222" t="s">
        <v>110</v>
      </c>
      <c r="E43" s="228">
        <v>89</v>
      </c>
      <c r="F43" s="230">
        <v>1053</v>
      </c>
      <c r="G43" s="230">
        <v>93717</v>
      </c>
      <c r="H43" s="230">
        <v>893.17</v>
      </c>
      <c r="I43" s="230">
        <f>ROUND(E43*H43,2)</f>
        <v>79492.13</v>
      </c>
      <c r="J43" s="230">
        <v>159.83000000000004</v>
      </c>
      <c r="K43" s="230">
        <f>ROUND(E43*J43,2)</f>
        <v>14224.87</v>
      </c>
      <c r="L43" s="230">
        <v>0</v>
      </c>
      <c r="M43" s="230">
        <f>G43*(1+L43/100)</f>
        <v>93717</v>
      </c>
      <c r="N43" s="223">
        <v>9.8999999999999999E-4</v>
      </c>
      <c r="O43" s="223">
        <f>ROUND(E43*N43,5)</f>
        <v>8.8109999999999994E-2</v>
      </c>
      <c r="P43" s="223">
        <v>0</v>
      </c>
      <c r="Q43" s="223">
        <f>ROUND(E43*P43,5)</f>
        <v>0</v>
      </c>
      <c r="R43" s="223"/>
      <c r="S43" s="223"/>
      <c r="T43" s="224">
        <v>0.255</v>
      </c>
      <c r="U43" s="223">
        <f>ROUND(E43*T43,2)</f>
        <v>22.7</v>
      </c>
      <c r="V43" s="213"/>
      <c r="W43" s="213"/>
      <c r="X43" s="213"/>
      <c r="Y43" s="213"/>
      <c r="Z43" s="213"/>
      <c r="AA43" s="213"/>
      <c r="AB43" s="213"/>
      <c r="AC43" s="213"/>
      <c r="AD43" s="213"/>
      <c r="AE43" s="213" t="s">
        <v>107</v>
      </c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14">
        <v>33</v>
      </c>
      <c r="B44" s="220" t="s">
        <v>176</v>
      </c>
      <c r="C44" s="247" t="s">
        <v>177</v>
      </c>
      <c r="D44" s="222" t="s">
        <v>119</v>
      </c>
      <c r="E44" s="228">
        <v>17</v>
      </c>
      <c r="F44" s="230">
        <v>334</v>
      </c>
      <c r="G44" s="230">
        <v>5678</v>
      </c>
      <c r="H44" s="230">
        <v>144.58000000000001</v>
      </c>
      <c r="I44" s="230">
        <f>ROUND(E44*H44,2)</f>
        <v>2457.86</v>
      </c>
      <c r="J44" s="230">
        <v>189.42</v>
      </c>
      <c r="K44" s="230">
        <f>ROUND(E44*J44,2)</f>
        <v>3220.14</v>
      </c>
      <c r="L44" s="230">
        <v>0</v>
      </c>
      <c r="M44" s="230">
        <f>G44*(1+L44/100)</f>
        <v>5678</v>
      </c>
      <c r="N44" s="223">
        <v>1.8799999999999999E-3</v>
      </c>
      <c r="O44" s="223">
        <f>ROUND(E44*N44,5)</f>
        <v>3.1960000000000002E-2</v>
      </c>
      <c r="P44" s="223">
        <v>0</v>
      </c>
      <c r="Q44" s="223">
        <f>ROUND(E44*P44,5)</f>
        <v>0</v>
      </c>
      <c r="R44" s="223"/>
      <c r="S44" s="223"/>
      <c r="T44" s="224">
        <v>0.33</v>
      </c>
      <c r="U44" s="223">
        <f>ROUND(E44*T44,2)</f>
        <v>5.61</v>
      </c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107</v>
      </c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ht="22.5" outlineLevel="1" x14ac:dyDescent="0.2">
      <c r="A45" s="214">
        <v>34</v>
      </c>
      <c r="B45" s="220" t="s">
        <v>178</v>
      </c>
      <c r="C45" s="247" t="s">
        <v>179</v>
      </c>
      <c r="D45" s="222" t="s">
        <v>110</v>
      </c>
      <c r="E45" s="228">
        <v>52</v>
      </c>
      <c r="F45" s="230">
        <v>112</v>
      </c>
      <c r="G45" s="230">
        <v>5824</v>
      </c>
      <c r="H45" s="230">
        <v>40.729999999999997</v>
      </c>
      <c r="I45" s="230">
        <f>ROUND(E45*H45,2)</f>
        <v>2117.96</v>
      </c>
      <c r="J45" s="230">
        <v>71.27000000000001</v>
      </c>
      <c r="K45" s="230">
        <f>ROUND(E45*J45,2)</f>
        <v>3706.04</v>
      </c>
      <c r="L45" s="230">
        <v>0</v>
      </c>
      <c r="M45" s="230">
        <f>G45*(1+L45/100)</f>
        <v>5824</v>
      </c>
      <c r="N45" s="223">
        <v>4.0000000000000003E-5</v>
      </c>
      <c r="O45" s="223">
        <f>ROUND(E45*N45,5)</f>
        <v>2.0799999999999998E-3</v>
      </c>
      <c r="P45" s="223">
        <v>0</v>
      </c>
      <c r="Q45" s="223">
        <f>ROUND(E45*P45,5)</f>
        <v>0</v>
      </c>
      <c r="R45" s="223"/>
      <c r="S45" s="223"/>
      <c r="T45" s="224">
        <v>0.13500000000000001</v>
      </c>
      <c r="U45" s="223">
        <f>ROUND(E45*T45,2)</f>
        <v>7.02</v>
      </c>
      <c r="V45" s="213"/>
      <c r="W45" s="213"/>
      <c r="X45" s="213"/>
      <c r="Y45" s="213"/>
      <c r="Z45" s="213"/>
      <c r="AA45" s="213"/>
      <c r="AB45" s="213"/>
      <c r="AC45" s="213"/>
      <c r="AD45" s="213"/>
      <c r="AE45" s="213" t="s">
        <v>107</v>
      </c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ht="22.5" outlineLevel="1" x14ac:dyDescent="0.2">
      <c r="A46" s="214">
        <v>35</v>
      </c>
      <c r="B46" s="220" t="s">
        <v>178</v>
      </c>
      <c r="C46" s="247" t="s">
        <v>180</v>
      </c>
      <c r="D46" s="222" t="s">
        <v>110</v>
      </c>
      <c r="E46" s="228">
        <v>66</v>
      </c>
      <c r="F46" s="230">
        <v>118</v>
      </c>
      <c r="G46" s="230">
        <v>7788</v>
      </c>
      <c r="H46" s="230">
        <v>44.15</v>
      </c>
      <c r="I46" s="230">
        <f>ROUND(E46*H46,2)</f>
        <v>2913.9</v>
      </c>
      <c r="J46" s="230">
        <v>73.849999999999994</v>
      </c>
      <c r="K46" s="230">
        <f>ROUND(E46*J46,2)</f>
        <v>4874.1000000000004</v>
      </c>
      <c r="L46" s="230">
        <v>0</v>
      </c>
      <c r="M46" s="230">
        <f>G46*(1+L46/100)</f>
        <v>7788</v>
      </c>
      <c r="N46" s="223">
        <v>5.0000000000000002E-5</v>
      </c>
      <c r="O46" s="223">
        <f>ROUND(E46*N46,5)</f>
        <v>3.3E-3</v>
      </c>
      <c r="P46" s="223">
        <v>0</v>
      </c>
      <c r="Q46" s="223">
        <f>ROUND(E46*P46,5)</f>
        <v>0</v>
      </c>
      <c r="R46" s="223"/>
      <c r="S46" s="223"/>
      <c r="T46" s="224">
        <v>0.129</v>
      </c>
      <c r="U46" s="223">
        <f>ROUND(E46*T46,2)</f>
        <v>8.51</v>
      </c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107</v>
      </c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ht="22.5" outlineLevel="1" x14ac:dyDescent="0.2">
      <c r="A47" s="214">
        <v>36</v>
      </c>
      <c r="B47" s="220" t="s">
        <v>178</v>
      </c>
      <c r="C47" s="247" t="s">
        <v>181</v>
      </c>
      <c r="D47" s="222" t="s">
        <v>110</v>
      </c>
      <c r="E47" s="228">
        <v>11</v>
      </c>
      <c r="F47" s="230">
        <v>113</v>
      </c>
      <c r="G47" s="230">
        <v>1243</v>
      </c>
      <c r="H47" s="230">
        <v>50.15</v>
      </c>
      <c r="I47" s="230">
        <f>ROUND(E47*H47,2)</f>
        <v>551.65</v>
      </c>
      <c r="J47" s="230">
        <v>62.85</v>
      </c>
      <c r="K47" s="230">
        <f>ROUND(E47*J47,2)</f>
        <v>691.35</v>
      </c>
      <c r="L47" s="230">
        <v>0</v>
      </c>
      <c r="M47" s="230">
        <f>G47*(1+L47/100)</f>
        <v>1243</v>
      </c>
      <c r="N47" s="223">
        <v>6.9999999999999994E-5</v>
      </c>
      <c r="O47" s="223">
        <f>ROUND(E47*N47,5)</f>
        <v>7.6999999999999996E-4</v>
      </c>
      <c r="P47" s="223">
        <v>0</v>
      </c>
      <c r="Q47" s="223">
        <f>ROUND(E47*P47,5)</f>
        <v>0</v>
      </c>
      <c r="R47" s="223"/>
      <c r="S47" s="223"/>
      <c r="T47" s="224">
        <v>0.129</v>
      </c>
      <c r="U47" s="223">
        <f>ROUND(E47*T47,2)</f>
        <v>1.42</v>
      </c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107</v>
      </c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ht="22.5" outlineLevel="1" x14ac:dyDescent="0.2">
      <c r="A48" s="214">
        <v>37</v>
      </c>
      <c r="B48" s="220" t="s">
        <v>182</v>
      </c>
      <c r="C48" s="247" t="s">
        <v>183</v>
      </c>
      <c r="D48" s="222" t="s">
        <v>110</v>
      </c>
      <c r="E48" s="228">
        <v>36</v>
      </c>
      <c r="F48" s="230">
        <v>142</v>
      </c>
      <c r="G48" s="230">
        <v>5112</v>
      </c>
      <c r="H48" s="230">
        <v>67.11</v>
      </c>
      <c r="I48" s="230">
        <f>ROUND(E48*H48,2)</f>
        <v>2415.96</v>
      </c>
      <c r="J48" s="230">
        <v>74.89</v>
      </c>
      <c r="K48" s="230">
        <f>ROUND(E48*J48,2)</f>
        <v>2696.04</v>
      </c>
      <c r="L48" s="230">
        <v>0</v>
      </c>
      <c r="M48" s="230">
        <f>G48*(1+L48/100)</f>
        <v>5112</v>
      </c>
      <c r="N48" s="223">
        <v>6.9999999999999994E-5</v>
      </c>
      <c r="O48" s="223">
        <f>ROUND(E48*N48,5)</f>
        <v>2.5200000000000001E-3</v>
      </c>
      <c r="P48" s="223">
        <v>0</v>
      </c>
      <c r="Q48" s="223">
        <f>ROUND(E48*P48,5)</f>
        <v>0</v>
      </c>
      <c r="R48" s="223"/>
      <c r="S48" s="223"/>
      <c r="T48" s="224">
        <v>0.14199999999999999</v>
      </c>
      <c r="U48" s="223">
        <f>ROUND(E48*T48,2)</f>
        <v>5.1100000000000003</v>
      </c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107</v>
      </c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ht="22.5" outlineLevel="1" x14ac:dyDescent="0.2">
      <c r="A49" s="214">
        <v>38</v>
      </c>
      <c r="B49" s="220" t="s">
        <v>184</v>
      </c>
      <c r="C49" s="247" t="s">
        <v>185</v>
      </c>
      <c r="D49" s="222" t="s">
        <v>110</v>
      </c>
      <c r="E49" s="228">
        <v>89</v>
      </c>
      <c r="F49" s="230">
        <v>156</v>
      </c>
      <c r="G49" s="230">
        <v>13884</v>
      </c>
      <c r="H49" s="230">
        <v>63.52</v>
      </c>
      <c r="I49" s="230">
        <f>ROUND(E49*H49,2)</f>
        <v>5653.28</v>
      </c>
      <c r="J49" s="230">
        <v>92.47999999999999</v>
      </c>
      <c r="K49" s="230">
        <f>ROUND(E49*J49,2)</f>
        <v>8230.7199999999993</v>
      </c>
      <c r="L49" s="230">
        <v>0</v>
      </c>
      <c r="M49" s="230">
        <f>G49*(1+L49/100)</f>
        <v>13884</v>
      </c>
      <c r="N49" s="223">
        <v>1.2E-4</v>
      </c>
      <c r="O49" s="223">
        <f>ROUND(E49*N49,5)</f>
        <v>1.068E-2</v>
      </c>
      <c r="P49" s="223">
        <v>0</v>
      </c>
      <c r="Q49" s="223">
        <f>ROUND(E49*P49,5)</f>
        <v>0</v>
      </c>
      <c r="R49" s="223"/>
      <c r="S49" s="223"/>
      <c r="T49" s="224">
        <v>0.157</v>
      </c>
      <c r="U49" s="223">
        <f>ROUND(E49*T49,2)</f>
        <v>13.97</v>
      </c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107</v>
      </c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ht="22.5" outlineLevel="1" x14ac:dyDescent="0.2">
      <c r="A50" s="214">
        <v>39</v>
      </c>
      <c r="B50" s="220" t="s">
        <v>186</v>
      </c>
      <c r="C50" s="247" t="s">
        <v>187</v>
      </c>
      <c r="D50" s="222" t="s">
        <v>119</v>
      </c>
      <c r="E50" s="228">
        <v>1</v>
      </c>
      <c r="F50" s="230">
        <v>4850</v>
      </c>
      <c r="G50" s="230">
        <v>4850</v>
      </c>
      <c r="H50" s="230">
        <v>0</v>
      </c>
      <c r="I50" s="230">
        <f>ROUND(E50*H50,2)</f>
        <v>0</v>
      </c>
      <c r="J50" s="230">
        <v>4850</v>
      </c>
      <c r="K50" s="230">
        <f>ROUND(E50*J50,2)</f>
        <v>4850</v>
      </c>
      <c r="L50" s="230">
        <v>0</v>
      </c>
      <c r="M50" s="230">
        <f>G50*(1+L50/100)</f>
        <v>4850</v>
      </c>
      <c r="N50" s="223">
        <v>0</v>
      </c>
      <c r="O50" s="223">
        <f>ROUND(E50*N50,5)</f>
        <v>0</v>
      </c>
      <c r="P50" s="223">
        <v>0</v>
      </c>
      <c r="Q50" s="223">
        <f>ROUND(E50*P50,5)</f>
        <v>0</v>
      </c>
      <c r="R50" s="223"/>
      <c r="S50" s="223"/>
      <c r="T50" s="224">
        <v>0</v>
      </c>
      <c r="U50" s="223">
        <f>ROUND(E50*T50,2)</f>
        <v>0</v>
      </c>
      <c r="V50" s="213"/>
      <c r="W50" s="213"/>
      <c r="X50" s="213"/>
      <c r="Y50" s="213"/>
      <c r="Z50" s="213"/>
      <c r="AA50" s="213"/>
      <c r="AB50" s="213"/>
      <c r="AC50" s="213"/>
      <c r="AD50" s="213"/>
      <c r="AE50" s="213" t="s">
        <v>107</v>
      </c>
      <c r="AF50" s="213"/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14">
        <v>40</v>
      </c>
      <c r="B51" s="220" t="s">
        <v>188</v>
      </c>
      <c r="C51" s="247" t="s">
        <v>189</v>
      </c>
      <c r="D51" s="222" t="s">
        <v>110</v>
      </c>
      <c r="E51" s="228">
        <v>254</v>
      </c>
      <c r="F51" s="230">
        <v>10.6</v>
      </c>
      <c r="G51" s="230">
        <v>2692.4</v>
      </c>
      <c r="H51" s="230">
        <v>0.26</v>
      </c>
      <c r="I51" s="230">
        <f>ROUND(E51*H51,2)</f>
        <v>66.040000000000006</v>
      </c>
      <c r="J51" s="230">
        <v>10.34</v>
      </c>
      <c r="K51" s="230">
        <f>ROUND(E51*J51,2)</f>
        <v>2626.36</v>
      </c>
      <c r="L51" s="230">
        <v>0</v>
      </c>
      <c r="M51" s="230">
        <f>G51*(1+L51/100)</f>
        <v>2692.4</v>
      </c>
      <c r="N51" s="223">
        <v>0</v>
      </c>
      <c r="O51" s="223">
        <f>ROUND(E51*N51,5)</f>
        <v>0</v>
      </c>
      <c r="P51" s="223">
        <v>0</v>
      </c>
      <c r="Q51" s="223">
        <f>ROUND(E51*P51,5)</f>
        <v>0</v>
      </c>
      <c r="R51" s="223"/>
      <c r="S51" s="223"/>
      <c r="T51" s="224">
        <v>1.7999999999999999E-2</v>
      </c>
      <c r="U51" s="223">
        <f>ROUND(E51*T51,2)</f>
        <v>4.57</v>
      </c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107</v>
      </c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14">
        <v>41</v>
      </c>
      <c r="B52" s="220" t="s">
        <v>190</v>
      </c>
      <c r="C52" s="247" t="s">
        <v>191</v>
      </c>
      <c r="D52" s="222" t="s">
        <v>128</v>
      </c>
      <c r="E52" s="228">
        <v>0.20956</v>
      </c>
      <c r="F52" s="230">
        <v>1669</v>
      </c>
      <c r="G52" s="230">
        <v>349.76</v>
      </c>
      <c r="H52" s="230">
        <v>0</v>
      </c>
      <c r="I52" s="230">
        <f>ROUND(E52*H52,2)</f>
        <v>0</v>
      </c>
      <c r="J52" s="230">
        <v>1669</v>
      </c>
      <c r="K52" s="230">
        <f>ROUND(E52*J52,2)</f>
        <v>349.76</v>
      </c>
      <c r="L52" s="230">
        <v>0</v>
      </c>
      <c r="M52" s="230">
        <f>G52*(1+L52/100)</f>
        <v>349.76</v>
      </c>
      <c r="N52" s="223">
        <v>0</v>
      </c>
      <c r="O52" s="223">
        <f>ROUND(E52*N52,5)</f>
        <v>0</v>
      </c>
      <c r="P52" s="223">
        <v>0</v>
      </c>
      <c r="Q52" s="223">
        <f>ROUND(E52*P52,5)</f>
        <v>0</v>
      </c>
      <c r="R52" s="223"/>
      <c r="S52" s="223"/>
      <c r="T52" s="224">
        <v>3.5630000000000002</v>
      </c>
      <c r="U52" s="223">
        <f>ROUND(E52*T52,2)</f>
        <v>0.75</v>
      </c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107</v>
      </c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x14ac:dyDescent="0.2">
      <c r="A53" s="215" t="s">
        <v>102</v>
      </c>
      <c r="B53" s="221" t="s">
        <v>71</v>
      </c>
      <c r="C53" s="248" t="s">
        <v>72</v>
      </c>
      <c r="D53" s="225"/>
      <c r="E53" s="229"/>
      <c r="F53" s="231"/>
      <c r="G53" s="231">
        <f>SUMIF(AE54:AE59,"&lt;&gt;NOR",G54:G59)</f>
        <v>29979.71</v>
      </c>
      <c r="H53" s="231"/>
      <c r="I53" s="231">
        <f>SUM(I54:I59)</f>
        <v>19254.96</v>
      </c>
      <c r="J53" s="231"/>
      <c r="K53" s="231">
        <f>SUM(K54:K59)</f>
        <v>10724.75</v>
      </c>
      <c r="L53" s="231"/>
      <c r="M53" s="231">
        <f>SUM(M54:M59)</f>
        <v>29979.71</v>
      </c>
      <c r="N53" s="226"/>
      <c r="O53" s="226">
        <f>SUM(O54:O59)</f>
        <v>1.421E-2</v>
      </c>
      <c r="P53" s="226"/>
      <c r="Q53" s="226">
        <f>SUM(Q54:Q59)</f>
        <v>0</v>
      </c>
      <c r="R53" s="226"/>
      <c r="S53" s="226"/>
      <c r="T53" s="227"/>
      <c r="U53" s="226">
        <f>SUM(U54:U59)</f>
        <v>4.5</v>
      </c>
      <c r="AE53" t="s">
        <v>103</v>
      </c>
    </row>
    <row r="54" spans="1:60" outlineLevel="1" x14ac:dyDescent="0.2">
      <c r="A54" s="214">
        <v>42</v>
      </c>
      <c r="B54" s="220" t="s">
        <v>192</v>
      </c>
      <c r="C54" s="247" t="s">
        <v>193</v>
      </c>
      <c r="D54" s="222" t="s">
        <v>119</v>
      </c>
      <c r="E54" s="228">
        <v>22</v>
      </c>
      <c r="F54" s="230">
        <v>856</v>
      </c>
      <c r="G54" s="230">
        <v>18832</v>
      </c>
      <c r="H54" s="230">
        <v>761.87</v>
      </c>
      <c r="I54" s="230">
        <f>ROUND(E54*H54,2)</f>
        <v>16761.14</v>
      </c>
      <c r="J54" s="230">
        <v>94.13</v>
      </c>
      <c r="K54" s="230">
        <f>ROUND(E54*J54,2)</f>
        <v>2070.86</v>
      </c>
      <c r="L54" s="230">
        <v>0</v>
      </c>
      <c r="M54" s="230">
        <f>G54*(1+L54/100)</f>
        <v>18832</v>
      </c>
      <c r="N54" s="223">
        <v>5.0000000000000001E-4</v>
      </c>
      <c r="O54" s="223">
        <f>ROUND(E54*N54,5)</f>
        <v>1.0999999999999999E-2</v>
      </c>
      <c r="P54" s="223">
        <v>0</v>
      </c>
      <c r="Q54" s="223">
        <f>ROUND(E54*P54,5)</f>
        <v>0</v>
      </c>
      <c r="R54" s="223"/>
      <c r="S54" s="223"/>
      <c r="T54" s="224">
        <v>0.16400000000000001</v>
      </c>
      <c r="U54" s="223">
        <f>ROUND(E54*T54,2)</f>
        <v>3.61</v>
      </c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107</v>
      </c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14">
        <v>43</v>
      </c>
      <c r="B55" s="220" t="s">
        <v>194</v>
      </c>
      <c r="C55" s="247" t="s">
        <v>195</v>
      </c>
      <c r="D55" s="222" t="s">
        <v>119</v>
      </c>
      <c r="E55" s="228">
        <v>3</v>
      </c>
      <c r="F55" s="230">
        <v>775</v>
      </c>
      <c r="G55" s="230">
        <v>2325</v>
      </c>
      <c r="H55" s="230">
        <v>644.70000000000005</v>
      </c>
      <c r="I55" s="230">
        <f>ROUND(E55*H55,2)</f>
        <v>1934.1</v>
      </c>
      <c r="J55" s="230">
        <v>130.29999999999995</v>
      </c>
      <c r="K55" s="230">
        <f>ROUND(E55*J55,2)</f>
        <v>390.9</v>
      </c>
      <c r="L55" s="230">
        <v>0</v>
      </c>
      <c r="M55" s="230">
        <f>G55*(1+L55/100)</f>
        <v>2325</v>
      </c>
      <c r="N55" s="223">
        <v>6.0999999999999997E-4</v>
      </c>
      <c r="O55" s="223">
        <f>ROUND(E55*N55,5)</f>
        <v>1.83E-3</v>
      </c>
      <c r="P55" s="223">
        <v>0</v>
      </c>
      <c r="Q55" s="223">
        <f>ROUND(E55*P55,5)</f>
        <v>0</v>
      </c>
      <c r="R55" s="223"/>
      <c r="S55" s="223"/>
      <c r="T55" s="224">
        <v>0.22700000000000001</v>
      </c>
      <c r="U55" s="223">
        <f>ROUND(E55*T55,2)</f>
        <v>0.68</v>
      </c>
      <c r="V55" s="213"/>
      <c r="W55" s="213"/>
      <c r="X55" s="213"/>
      <c r="Y55" s="213"/>
      <c r="Z55" s="213"/>
      <c r="AA55" s="213"/>
      <c r="AB55" s="213"/>
      <c r="AC55" s="213"/>
      <c r="AD55" s="213"/>
      <c r="AE55" s="213" t="s">
        <v>107</v>
      </c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14">
        <v>44</v>
      </c>
      <c r="B56" s="220" t="s">
        <v>196</v>
      </c>
      <c r="C56" s="247" t="s">
        <v>197</v>
      </c>
      <c r="D56" s="222" t="s">
        <v>119</v>
      </c>
      <c r="E56" s="228">
        <v>1</v>
      </c>
      <c r="F56" s="230">
        <v>5230</v>
      </c>
      <c r="G56" s="230">
        <v>5230</v>
      </c>
      <c r="H56" s="230">
        <v>0</v>
      </c>
      <c r="I56" s="230">
        <f>ROUND(E56*H56,2)</f>
        <v>0</v>
      </c>
      <c r="J56" s="230">
        <v>5230</v>
      </c>
      <c r="K56" s="230">
        <f>ROUND(E56*J56,2)</f>
        <v>5230</v>
      </c>
      <c r="L56" s="230">
        <v>0</v>
      </c>
      <c r="M56" s="230">
        <f>G56*(1+L56/100)</f>
        <v>5230</v>
      </c>
      <c r="N56" s="223">
        <v>5.0000000000000001E-4</v>
      </c>
      <c r="O56" s="223">
        <f>ROUND(E56*N56,5)</f>
        <v>5.0000000000000001E-4</v>
      </c>
      <c r="P56" s="223">
        <v>0</v>
      </c>
      <c r="Q56" s="223">
        <f>ROUND(E56*P56,5)</f>
        <v>0</v>
      </c>
      <c r="R56" s="223"/>
      <c r="S56" s="223"/>
      <c r="T56" s="224">
        <v>0</v>
      </c>
      <c r="U56" s="223">
        <f>ROUND(E56*T56,2)</f>
        <v>0</v>
      </c>
      <c r="V56" s="213"/>
      <c r="W56" s="213"/>
      <c r="X56" s="213"/>
      <c r="Y56" s="213"/>
      <c r="Z56" s="213"/>
      <c r="AA56" s="213"/>
      <c r="AB56" s="213"/>
      <c r="AC56" s="213"/>
      <c r="AD56" s="213"/>
      <c r="AE56" s="213" t="s">
        <v>107</v>
      </c>
      <c r="AF56" s="213"/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14">
        <v>45</v>
      </c>
      <c r="B57" s="220" t="s">
        <v>198</v>
      </c>
      <c r="C57" s="247" t="s">
        <v>199</v>
      </c>
      <c r="D57" s="222" t="s">
        <v>119</v>
      </c>
      <c r="E57" s="228">
        <v>2</v>
      </c>
      <c r="F57" s="230">
        <v>327.5</v>
      </c>
      <c r="G57" s="230">
        <v>655</v>
      </c>
      <c r="H57" s="230">
        <v>279.86</v>
      </c>
      <c r="I57" s="230">
        <f>ROUND(E57*H57,2)</f>
        <v>559.72</v>
      </c>
      <c r="J57" s="230">
        <v>47.639999999999986</v>
      </c>
      <c r="K57" s="230">
        <f>ROUND(E57*J57,2)</f>
        <v>95.28</v>
      </c>
      <c r="L57" s="230">
        <v>0</v>
      </c>
      <c r="M57" s="230">
        <f>G57*(1+L57/100)</f>
        <v>655</v>
      </c>
      <c r="N57" s="223">
        <v>1.9000000000000001E-4</v>
      </c>
      <c r="O57" s="223">
        <f>ROUND(E57*N57,5)</f>
        <v>3.8000000000000002E-4</v>
      </c>
      <c r="P57" s="223">
        <v>0</v>
      </c>
      <c r="Q57" s="223">
        <f>ROUND(E57*P57,5)</f>
        <v>0</v>
      </c>
      <c r="R57" s="223"/>
      <c r="S57" s="223"/>
      <c r="T57" s="224">
        <v>8.3000000000000004E-2</v>
      </c>
      <c r="U57" s="223">
        <f>ROUND(E57*T57,2)</f>
        <v>0.17</v>
      </c>
      <c r="V57" s="213"/>
      <c r="W57" s="213"/>
      <c r="X57" s="213"/>
      <c r="Y57" s="213"/>
      <c r="Z57" s="213"/>
      <c r="AA57" s="213"/>
      <c r="AB57" s="213"/>
      <c r="AC57" s="213"/>
      <c r="AD57" s="213"/>
      <c r="AE57" s="213" t="s">
        <v>107</v>
      </c>
      <c r="AF57" s="213"/>
      <c r="AG57" s="213"/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ht="22.5" outlineLevel="1" x14ac:dyDescent="0.2">
      <c r="A58" s="214">
        <v>46</v>
      </c>
      <c r="B58" s="220" t="s">
        <v>200</v>
      </c>
      <c r="C58" s="247" t="s">
        <v>201</v>
      </c>
      <c r="D58" s="222" t="s">
        <v>119</v>
      </c>
      <c r="E58" s="228">
        <v>1</v>
      </c>
      <c r="F58" s="230">
        <v>2920</v>
      </c>
      <c r="G58" s="230">
        <v>2920</v>
      </c>
      <c r="H58" s="230">
        <v>0</v>
      </c>
      <c r="I58" s="230">
        <f>ROUND(E58*H58,2)</f>
        <v>0</v>
      </c>
      <c r="J58" s="230">
        <v>2920</v>
      </c>
      <c r="K58" s="230">
        <f>ROUND(E58*J58,2)</f>
        <v>2920</v>
      </c>
      <c r="L58" s="230">
        <v>0</v>
      </c>
      <c r="M58" s="230">
        <f>G58*(1+L58/100)</f>
        <v>2920</v>
      </c>
      <c r="N58" s="223">
        <v>5.0000000000000001E-4</v>
      </c>
      <c r="O58" s="223">
        <f>ROUND(E58*N58,5)</f>
        <v>5.0000000000000001E-4</v>
      </c>
      <c r="P58" s="223">
        <v>0</v>
      </c>
      <c r="Q58" s="223">
        <f>ROUND(E58*P58,5)</f>
        <v>0</v>
      </c>
      <c r="R58" s="223"/>
      <c r="S58" s="223"/>
      <c r="T58" s="224">
        <v>0</v>
      </c>
      <c r="U58" s="223">
        <f>ROUND(E58*T58,2)</f>
        <v>0</v>
      </c>
      <c r="V58" s="213"/>
      <c r="W58" s="213"/>
      <c r="X58" s="213"/>
      <c r="Y58" s="213"/>
      <c r="Z58" s="213"/>
      <c r="AA58" s="213"/>
      <c r="AB58" s="213"/>
      <c r="AC58" s="213"/>
      <c r="AD58" s="213"/>
      <c r="AE58" s="213" t="s">
        <v>107</v>
      </c>
      <c r="AF58" s="213"/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14">
        <v>47</v>
      </c>
      <c r="B59" s="220" t="s">
        <v>202</v>
      </c>
      <c r="C59" s="247" t="s">
        <v>203</v>
      </c>
      <c r="D59" s="222" t="s">
        <v>128</v>
      </c>
      <c r="E59" s="228">
        <v>1.4E-2</v>
      </c>
      <c r="F59" s="230">
        <v>1265</v>
      </c>
      <c r="G59" s="230">
        <v>17.71</v>
      </c>
      <c r="H59" s="230">
        <v>0</v>
      </c>
      <c r="I59" s="230">
        <f>ROUND(E59*H59,2)</f>
        <v>0</v>
      </c>
      <c r="J59" s="230">
        <v>1265</v>
      </c>
      <c r="K59" s="230">
        <f>ROUND(E59*J59,2)</f>
        <v>17.71</v>
      </c>
      <c r="L59" s="230">
        <v>0</v>
      </c>
      <c r="M59" s="230">
        <f>G59*(1+L59/100)</f>
        <v>17.71</v>
      </c>
      <c r="N59" s="223">
        <v>0</v>
      </c>
      <c r="O59" s="223">
        <f>ROUND(E59*N59,5)</f>
        <v>0</v>
      </c>
      <c r="P59" s="223">
        <v>0</v>
      </c>
      <c r="Q59" s="223">
        <f>ROUND(E59*P59,5)</f>
        <v>0</v>
      </c>
      <c r="R59" s="223"/>
      <c r="S59" s="223"/>
      <c r="T59" s="224">
        <v>2.5750000000000002</v>
      </c>
      <c r="U59" s="223">
        <f>ROUND(E59*T59,2)</f>
        <v>0.04</v>
      </c>
      <c r="V59" s="213"/>
      <c r="W59" s="213"/>
      <c r="X59" s="213"/>
      <c r="Y59" s="213"/>
      <c r="Z59" s="213"/>
      <c r="AA59" s="213"/>
      <c r="AB59" s="213"/>
      <c r="AC59" s="213"/>
      <c r="AD59" s="213"/>
      <c r="AE59" s="213" t="s">
        <v>107</v>
      </c>
      <c r="AF59" s="213"/>
      <c r="AG59" s="213"/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x14ac:dyDescent="0.2">
      <c r="A60" s="215" t="s">
        <v>102</v>
      </c>
      <c r="B60" s="221" t="s">
        <v>73</v>
      </c>
      <c r="C60" s="248" t="s">
        <v>74</v>
      </c>
      <c r="D60" s="225"/>
      <c r="E60" s="229"/>
      <c r="F60" s="231"/>
      <c r="G60" s="231">
        <f>SUMIF(AE61:AE77,"&lt;&gt;NOR",G61:G77)</f>
        <v>254145.3</v>
      </c>
      <c r="H60" s="231"/>
      <c r="I60" s="231">
        <f>SUM(I61:I77)</f>
        <v>221990.34000000003</v>
      </c>
      <c r="J60" s="231"/>
      <c r="K60" s="231">
        <f>SUM(K61:K77)</f>
        <v>32154.960000000003</v>
      </c>
      <c r="L60" s="231"/>
      <c r="M60" s="231">
        <f>SUM(M61:M77)</f>
        <v>254145.3</v>
      </c>
      <c r="N60" s="226"/>
      <c r="O60" s="226">
        <f>SUM(O61:O77)</f>
        <v>0.87153000000000014</v>
      </c>
      <c r="P60" s="226"/>
      <c r="Q60" s="226">
        <f>SUM(Q61:Q77)</f>
        <v>0</v>
      </c>
      <c r="R60" s="226"/>
      <c r="S60" s="226"/>
      <c r="T60" s="227"/>
      <c r="U60" s="226">
        <f>SUM(U61:U77)</f>
        <v>24.21</v>
      </c>
      <c r="AE60" t="s">
        <v>103</v>
      </c>
    </row>
    <row r="61" spans="1:60" ht="22.5" outlineLevel="1" x14ac:dyDescent="0.2">
      <c r="A61" s="214">
        <v>48</v>
      </c>
      <c r="B61" s="220" t="s">
        <v>204</v>
      </c>
      <c r="C61" s="247" t="s">
        <v>205</v>
      </c>
      <c r="D61" s="222" t="s">
        <v>119</v>
      </c>
      <c r="E61" s="228">
        <v>1</v>
      </c>
      <c r="F61" s="230">
        <v>7920</v>
      </c>
      <c r="G61" s="230">
        <v>7920</v>
      </c>
      <c r="H61" s="230">
        <v>7198.39</v>
      </c>
      <c r="I61" s="230">
        <f>ROUND(E61*H61,2)</f>
        <v>7198.39</v>
      </c>
      <c r="J61" s="230">
        <v>721.60999999999967</v>
      </c>
      <c r="K61" s="230">
        <f>ROUND(E61*J61,2)</f>
        <v>721.61</v>
      </c>
      <c r="L61" s="230">
        <v>0</v>
      </c>
      <c r="M61" s="230">
        <f>G61*(1+L61/100)</f>
        <v>7920</v>
      </c>
      <c r="N61" s="223">
        <v>1.83E-2</v>
      </c>
      <c r="O61" s="223">
        <f>ROUND(E61*N61,5)</f>
        <v>1.83E-2</v>
      </c>
      <c r="P61" s="223">
        <v>0</v>
      </c>
      <c r="Q61" s="223">
        <f>ROUND(E61*P61,5)</f>
        <v>0</v>
      </c>
      <c r="R61" s="223"/>
      <c r="S61" s="223"/>
      <c r="T61" s="224">
        <v>0.92900000000000005</v>
      </c>
      <c r="U61" s="223">
        <f>ROUND(E61*T61,2)</f>
        <v>0.93</v>
      </c>
      <c r="V61" s="213"/>
      <c r="W61" s="213"/>
      <c r="X61" s="213"/>
      <c r="Y61" s="213"/>
      <c r="Z61" s="213"/>
      <c r="AA61" s="213"/>
      <c r="AB61" s="213"/>
      <c r="AC61" s="213"/>
      <c r="AD61" s="213"/>
      <c r="AE61" s="213" t="s">
        <v>107</v>
      </c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ht="22.5" outlineLevel="1" x14ac:dyDescent="0.2">
      <c r="A62" s="214">
        <v>49</v>
      </c>
      <c r="B62" s="220" t="s">
        <v>206</v>
      </c>
      <c r="C62" s="247" t="s">
        <v>207</v>
      </c>
      <c r="D62" s="222" t="s">
        <v>119</v>
      </c>
      <c r="E62" s="228">
        <v>1</v>
      </c>
      <c r="F62" s="230">
        <v>15600</v>
      </c>
      <c r="G62" s="230">
        <v>15600</v>
      </c>
      <c r="H62" s="230">
        <v>13949.28</v>
      </c>
      <c r="I62" s="230">
        <f>ROUND(E62*H62,2)</f>
        <v>13949.28</v>
      </c>
      <c r="J62" s="230">
        <v>1650.7199999999993</v>
      </c>
      <c r="K62" s="230">
        <f>ROUND(E62*J62,2)</f>
        <v>1650.72</v>
      </c>
      <c r="L62" s="230">
        <v>0</v>
      </c>
      <c r="M62" s="230">
        <f>G62*(1+L62/100)</f>
        <v>15600</v>
      </c>
      <c r="N62" s="223">
        <v>6.1929999999999999E-2</v>
      </c>
      <c r="O62" s="223">
        <f>ROUND(E62*N62,5)</f>
        <v>6.1929999999999999E-2</v>
      </c>
      <c r="P62" s="223">
        <v>0</v>
      </c>
      <c r="Q62" s="223">
        <f>ROUND(E62*P62,5)</f>
        <v>0</v>
      </c>
      <c r="R62" s="223"/>
      <c r="S62" s="223"/>
      <c r="T62" s="224">
        <v>0.999</v>
      </c>
      <c r="U62" s="223">
        <f>ROUND(E62*T62,2)</f>
        <v>1</v>
      </c>
      <c r="V62" s="213"/>
      <c r="W62" s="213"/>
      <c r="X62" s="213"/>
      <c r="Y62" s="213"/>
      <c r="Z62" s="213"/>
      <c r="AA62" s="213"/>
      <c r="AB62" s="213"/>
      <c r="AC62" s="213"/>
      <c r="AD62" s="213"/>
      <c r="AE62" s="213" t="s">
        <v>107</v>
      </c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ht="22.5" outlineLevel="1" x14ac:dyDescent="0.2">
      <c r="A63" s="214">
        <v>50</v>
      </c>
      <c r="B63" s="220" t="s">
        <v>208</v>
      </c>
      <c r="C63" s="247" t="s">
        <v>209</v>
      </c>
      <c r="D63" s="222" t="s">
        <v>119</v>
      </c>
      <c r="E63" s="228">
        <v>1</v>
      </c>
      <c r="F63" s="230">
        <v>15850</v>
      </c>
      <c r="G63" s="230">
        <v>15850</v>
      </c>
      <c r="H63" s="230">
        <v>13949.28</v>
      </c>
      <c r="I63" s="230">
        <f>ROUND(E63*H63,2)</f>
        <v>13949.28</v>
      </c>
      <c r="J63" s="230">
        <v>1900.7199999999993</v>
      </c>
      <c r="K63" s="230">
        <f>ROUND(E63*J63,2)</f>
        <v>1900.72</v>
      </c>
      <c r="L63" s="230">
        <v>0</v>
      </c>
      <c r="M63" s="230">
        <f>G63*(1+L63/100)</f>
        <v>15850</v>
      </c>
      <c r="N63" s="223">
        <v>6.1929999999999999E-2</v>
      </c>
      <c r="O63" s="223">
        <f>ROUND(E63*N63,5)</f>
        <v>6.1929999999999999E-2</v>
      </c>
      <c r="P63" s="223">
        <v>0</v>
      </c>
      <c r="Q63" s="223">
        <f>ROUND(E63*P63,5)</f>
        <v>0</v>
      </c>
      <c r="R63" s="223"/>
      <c r="S63" s="223"/>
      <c r="T63" s="224">
        <v>0.999</v>
      </c>
      <c r="U63" s="223">
        <f>ROUND(E63*T63,2)</f>
        <v>1</v>
      </c>
      <c r="V63" s="213"/>
      <c r="W63" s="213"/>
      <c r="X63" s="213"/>
      <c r="Y63" s="213"/>
      <c r="Z63" s="213"/>
      <c r="AA63" s="213"/>
      <c r="AB63" s="213"/>
      <c r="AC63" s="213"/>
      <c r="AD63" s="213"/>
      <c r="AE63" s="213" t="s">
        <v>107</v>
      </c>
      <c r="AF63" s="213"/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ht="22.5" outlineLevel="1" x14ac:dyDescent="0.2">
      <c r="A64" s="214">
        <v>51</v>
      </c>
      <c r="B64" s="220" t="s">
        <v>210</v>
      </c>
      <c r="C64" s="247" t="s">
        <v>211</v>
      </c>
      <c r="D64" s="222" t="s">
        <v>119</v>
      </c>
      <c r="E64" s="228">
        <v>2</v>
      </c>
      <c r="F64" s="230">
        <v>12450</v>
      </c>
      <c r="G64" s="230">
        <v>24900</v>
      </c>
      <c r="H64" s="230">
        <v>11404.9</v>
      </c>
      <c r="I64" s="230">
        <f>ROUND(E64*H64,2)</f>
        <v>22809.8</v>
      </c>
      <c r="J64" s="230">
        <v>1045.1000000000004</v>
      </c>
      <c r="K64" s="230">
        <f>ROUND(E64*J64,2)</f>
        <v>2090.1999999999998</v>
      </c>
      <c r="L64" s="230">
        <v>0</v>
      </c>
      <c r="M64" s="230">
        <f>G64*(1+L64/100)</f>
        <v>24900</v>
      </c>
      <c r="N64" s="223">
        <v>4.2459999999999998E-2</v>
      </c>
      <c r="O64" s="223">
        <f>ROUND(E64*N64,5)</f>
        <v>8.4919999999999995E-2</v>
      </c>
      <c r="P64" s="223">
        <v>0</v>
      </c>
      <c r="Q64" s="223">
        <f>ROUND(E64*P64,5)</f>
        <v>0</v>
      </c>
      <c r="R64" s="223"/>
      <c r="S64" s="223"/>
      <c r="T64" s="224">
        <v>1.008</v>
      </c>
      <c r="U64" s="223">
        <f>ROUND(E64*T64,2)</f>
        <v>2.02</v>
      </c>
      <c r="V64" s="213"/>
      <c r="W64" s="213"/>
      <c r="X64" s="213"/>
      <c r="Y64" s="213"/>
      <c r="Z64" s="213"/>
      <c r="AA64" s="213"/>
      <c r="AB64" s="213"/>
      <c r="AC64" s="213"/>
      <c r="AD64" s="213"/>
      <c r="AE64" s="213" t="s">
        <v>107</v>
      </c>
      <c r="AF64" s="213"/>
      <c r="AG64" s="213"/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ht="22.5" outlineLevel="1" x14ac:dyDescent="0.2">
      <c r="A65" s="214">
        <v>52</v>
      </c>
      <c r="B65" s="220" t="s">
        <v>210</v>
      </c>
      <c r="C65" s="247" t="s">
        <v>212</v>
      </c>
      <c r="D65" s="222" t="s">
        <v>119</v>
      </c>
      <c r="E65" s="228">
        <v>2</v>
      </c>
      <c r="F65" s="230">
        <v>12630</v>
      </c>
      <c r="G65" s="230">
        <v>25260</v>
      </c>
      <c r="H65" s="230">
        <v>11404.9</v>
      </c>
      <c r="I65" s="230">
        <f>ROUND(E65*H65,2)</f>
        <v>22809.8</v>
      </c>
      <c r="J65" s="230">
        <v>1225.1000000000004</v>
      </c>
      <c r="K65" s="230">
        <f>ROUND(E65*J65,2)</f>
        <v>2450.1999999999998</v>
      </c>
      <c r="L65" s="230">
        <v>0</v>
      </c>
      <c r="M65" s="230">
        <f>G65*(1+L65/100)</f>
        <v>25260</v>
      </c>
      <c r="N65" s="223">
        <v>4.2459999999999998E-2</v>
      </c>
      <c r="O65" s="223">
        <f>ROUND(E65*N65,5)</f>
        <v>8.4919999999999995E-2</v>
      </c>
      <c r="P65" s="223">
        <v>0</v>
      </c>
      <c r="Q65" s="223">
        <f>ROUND(E65*P65,5)</f>
        <v>0</v>
      </c>
      <c r="R65" s="223"/>
      <c r="S65" s="223"/>
      <c r="T65" s="224">
        <v>1.008</v>
      </c>
      <c r="U65" s="223">
        <f>ROUND(E65*T65,2)</f>
        <v>2.02</v>
      </c>
      <c r="V65" s="213"/>
      <c r="W65" s="213"/>
      <c r="X65" s="213"/>
      <c r="Y65" s="213"/>
      <c r="Z65" s="213"/>
      <c r="AA65" s="213"/>
      <c r="AB65" s="213"/>
      <c r="AC65" s="213"/>
      <c r="AD65" s="213"/>
      <c r="AE65" s="213" t="s">
        <v>107</v>
      </c>
      <c r="AF65" s="213"/>
      <c r="AG65" s="213"/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ht="22.5" outlineLevel="1" x14ac:dyDescent="0.2">
      <c r="A66" s="214">
        <v>53</v>
      </c>
      <c r="B66" s="220" t="s">
        <v>213</v>
      </c>
      <c r="C66" s="247" t="s">
        <v>214</v>
      </c>
      <c r="D66" s="222" t="s">
        <v>119</v>
      </c>
      <c r="E66" s="228">
        <v>2</v>
      </c>
      <c r="F66" s="230">
        <v>11810</v>
      </c>
      <c r="G66" s="230">
        <v>23620</v>
      </c>
      <c r="H66" s="230">
        <v>10818.8</v>
      </c>
      <c r="I66" s="230">
        <f>ROUND(E66*H66,2)</f>
        <v>21637.599999999999</v>
      </c>
      <c r="J66" s="230">
        <v>991.20000000000073</v>
      </c>
      <c r="K66" s="230">
        <f>ROUND(E66*J66,2)</f>
        <v>1982.4</v>
      </c>
      <c r="L66" s="230">
        <v>0</v>
      </c>
      <c r="M66" s="230">
        <f>G66*(1+L66/100)</f>
        <v>23620</v>
      </c>
      <c r="N66" s="223">
        <v>4.3560000000000001E-2</v>
      </c>
      <c r="O66" s="223">
        <f>ROUND(E66*N66,5)</f>
        <v>8.7120000000000003E-2</v>
      </c>
      <c r="P66" s="223">
        <v>0</v>
      </c>
      <c r="Q66" s="223">
        <f>ROUND(E66*P66,5)</f>
        <v>0</v>
      </c>
      <c r="R66" s="223"/>
      <c r="S66" s="223"/>
      <c r="T66" s="224">
        <v>1</v>
      </c>
      <c r="U66" s="223">
        <f>ROUND(E66*T66,2)</f>
        <v>2</v>
      </c>
      <c r="V66" s="213"/>
      <c r="W66" s="213"/>
      <c r="X66" s="213"/>
      <c r="Y66" s="213"/>
      <c r="Z66" s="213"/>
      <c r="AA66" s="213"/>
      <c r="AB66" s="213"/>
      <c r="AC66" s="213"/>
      <c r="AD66" s="213"/>
      <c r="AE66" s="213" t="s">
        <v>107</v>
      </c>
      <c r="AF66" s="213"/>
      <c r="AG66" s="213"/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ht="22.5" outlineLevel="1" x14ac:dyDescent="0.2">
      <c r="A67" s="214">
        <v>54</v>
      </c>
      <c r="B67" s="220" t="s">
        <v>215</v>
      </c>
      <c r="C67" s="247" t="s">
        <v>216</v>
      </c>
      <c r="D67" s="222" t="s">
        <v>119</v>
      </c>
      <c r="E67" s="228">
        <v>2</v>
      </c>
      <c r="F67" s="230">
        <v>11680</v>
      </c>
      <c r="G67" s="230">
        <v>23360</v>
      </c>
      <c r="H67" s="230">
        <v>10818.8</v>
      </c>
      <c r="I67" s="230">
        <f>ROUND(E67*H67,2)</f>
        <v>21637.599999999999</v>
      </c>
      <c r="J67" s="230">
        <v>861.20000000000073</v>
      </c>
      <c r="K67" s="230">
        <f>ROUND(E67*J67,2)</f>
        <v>1722.4</v>
      </c>
      <c r="L67" s="230">
        <v>0</v>
      </c>
      <c r="M67" s="230">
        <f>G67*(1+L67/100)</f>
        <v>23360</v>
      </c>
      <c r="N67" s="223">
        <v>4.3560000000000001E-2</v>
      </c>
      <c r="O67" s="223">
        <f>ROUND(E67*N67,5)</f>
        <v>8.7120000000000003E-2</v>
      </c>
      <c r="P67" s="223">
        <v>0</v>
      </c>
      <c r="Q67" s="223">
        <f>ROUND(E67*P67,5)</f>
        <v>0</v>
      </c>
      <c r="R67" s="223"/>
      <c r="S67" s="223"/>
      <c r="T67" s="224">
        <v>1</v>
      </c>
      <c r="U67" s="223">
        <f>ROUND(E67*T67,2)</f>
        <v>2</v>
      </c>
      <c r="V67" s="213"/>
      <c r="W67" s="213"/>
      <c r="X67" s="213"/>
      <c r="Y67" s="213"/>
      <c r="Z67" s="213"/>
      <c r="AA67" s="213"/>
      <c r="AB67" s="213"/>
      <c r="AC67" s="213"/>
      <c r="AD67" s="213"/>
      <c r="AE67" s="213" t="s">
        <v>107</v>
      </c>
      <c r="AF67" s="213"/>
      <c r="AG67" s="213"/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ht="22.5" outlineLevel="1" x14ac:dyDescent="0.2">
      <c r="A68" s="214">
        <v>55</v>
      </c>
      <c r="B68" s="220" t="s">
        <v>217</v>
      </c>
      <c r="C68" s="247" t="s">
        <v>218</v>
      </c>
      <c r="D68" s="222" t="s">
        <v>119</v>
      </c>
      <c r="E68" s="228">
        <v>1</v>
      </c>
      <c r="F68" s="230">
        <v>11630</v>
      </c>
      <c r="G68" s="230">
        <v>11630</v>
      </c>
      <c r="H68" s="230">
        <v>10818.8</v>
      </c>
      <c r="I68" s="230">
        <f>ROUND(E68*H68,2)</f>
        <v>10818.8</v>
      </c>
      <c r="J68" s="230">
        <v>811.20000000000073</v>
      </c>
      <c r="K68" s="230">
        <f>ROUND(E68*J68,2)</f>
        <v>811.2</v>
      </c>
      <c r="L68" s="230">
        <v>0</v>
      </c>
      <c r="M68" s="230">
        <f>G68*(1+L68/100)</f>
        <v>11630</v>
      </c>
      <c r="N68" s="223">
        <v>4.3560000000000001E-2</v>
      </c>
      <c r="O68" s="223">
        <f>ROUND(E68*N68,5)</f>
        <v>4.3560000000000001E-2</v>
      </c>
      <c r="P68" s="223">
        <v>0</v>
      </c>
      <c r="Q68" s="223">
        <f>ROUND(E68*P68,5)</f>
        <v>0</v>
      </c>
      <c r="R68" s="223"/>
      <c r="S68" s="223"/>
      <c r="T68" s="224">
        <v>1</v>
      </c>
      <c r="U68" s="223">
        <f>ROUND(E68*T68,2)</f>
        <v>1</v>
      </c>
      <c r="V68" s="213"/>
      <c r="W68" s="213"/>
      <c r="X68" s="213"/>
      <c r="Y68" s="213"/>
      <c r="Z68" s="213"/>
      <c r="AA68" s="213"/>
      <c r="AB68" s="213"/>
      <c r="AC68" s="213"/>
      <c r="AD68" s="213"/>
      <c r="AE68" s="213" t="s">
        <v>107</v>
      </c>
      <c r="AF68" s="213"/>
      <c r="AG68" s="213"/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ht="22.5" outlineLevel="1" x14ac:dyDescent="0.2">
      <c r="A69" s="214">
        <v>56</v>
      </c>
      <c r="B69" s="220" t="s">
        <v>219</v>
      </c>
      <c r="C69" s="247" t="s">
        <v>220</v>
      </c>
      <c r="D69" s="222" t="s">
        <v>119</v>
      </c>
      <c r="E69" s="228">
        <v>4</v>
      </c>
      <c r="F69" s="230">
        <v>12740</v>
      </c>
      <c r="G69" s="230">
        <v>50960</v>
      </c>
      <c r="H69" s="230">
        <v>11814.9</v>
      </c>
      <c r="I69" s="230">
        <f>ROUND(E69*H69,2)</f>
        <v>47259.6</v>
      </c>
      <c r="J69" s="230">
        <v>925.10000000000036</v>
      </c>
      <c r="K69" s="230">
        <f>ROUND(E69*J69,2)</f>
        <v>3700.4</v>
      </c>
      <c r="L69" s="230">
        <v>0</v>
      </c>
      <c r="M69" s="230">
        <f>G69*(1+L69/100)</f>
        <v>50960</v>
      </c>
      <c r="N69" s="223">
        <v>5.0819999999999997E-2</v>
      </c>
      <c r="O69" s="223">
        <f>ROUND(E69*N69,5)</f>
        <v>0.20327999999999999</v>
      </c>
      <c r="P69" s="223">
        <v>0</v>
      </c>
      <c r="Q69" s="223">
        <f>ROUND(E69*P69,5)</f>
        <v>0</v>
      </c>
      <c r="R69" s="223"/>
      <c r="S69" s="223"/>
      <c r="T69" s="224">
        <v>1.008</v>
      </c>
      <c r="U69" s="223">
        <f>ROUND(E69*T69,2)</f>
        <v>4.03</v>
      </c>
      <c r="V69" s="213"/>
      <c r="W69" s="213"/>
      <c r="X69" s="213"/>
      <c r="Y69" s="213"/>
      <c r="Z69" s="213"/>
      <c r="AA69" s="213"/>
      <c r="AB69" s="213"/>
      <c r="AC69" s="213"/>
      <c r="AD69" s="213"/>
      <c r="AE69" s="213" t="s">
        <v>107</v>
      </c>
      <c r="AF69" s="213"/>
      <c r="AG69" s="213"/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ht="22.5" outlineLevel="1" x14ac:dyDescent="0.2">
      <c r="A70" s="214">
        <v>57</v>
      </c>
      <c r="B70" s="220" t="s">
        <v>221</v>
      </c>
      <c r="C70" s="247" t="s">
        <v>222</v>
      </c>
      <c r="D70" s="222" t="s">
        <v>119</v>
      </c>
      <c r="E70" s="228">
        <v>1</v>
      </c>
      <c r="F70" s="230">
        <v>4825</v>
      </c>
      <c r="G70" s="230">
        <v>4825</v>
      </c>
      <c r="H70" s="230">
        <v>4564.3900000000003</v>
      </c>
      <c r="I70" s="230">
        <f>ROUND(E70*H70,2)</f>
        <v>4564.3900000000003</v>
      </c>
      <c r="J70" s="230">
        <v>260.60999999999967</v>
      </c>
      <c r="K70" s="230">
        <f>ROUND(E70*J70,2)</f>
        <v>260.61</v>
      </c>
      <c r="L70" s="230">
        <v>0</v>
      </c>
      <c r="M70" s="230">
        <f>G70*(1+L70/100)</f>
        <v>4825</v>
      </c>
      <c r="N70" s="223">
        <v>1.5310000000000001E-2</v>
      </c>
      <c r="O70" s="223">
        <f>ROUND(E70*N70,5)</f>
        <v>1.5310000000000001E-2</v>
      </c>
      <c r="P70" s="223">
        <v>0</v>
      </c>
      <c r="Q70" s="223">
        <f>ROUND(E70*P70,5)</f>
        <v>0</v>
      </c>
      <c r="R70" s="223"/>
      <c r="S70" s="223"/>
      <c r="T70" s="224">
        <v>0.92900000000000005</v>
      </c>
      <c r="U70" s="223">
        <f>ROUND(E70*T70,2)</f>
        <v>0.93</v>
      </c>
      <c r="V70" s="213"/>
      <c r="W70" s="213"/>
      <c r="X70" s="213"/>
      <c r="Y70" s="213"/>
      <c r="Z70" s="213"/>
      <c r="AA70" s="213"/>
      <c r="AB70" s="213"/>
      <c r="AC70" s="213"/>
      <c r="AD70" s="213"/>
      <c r="AE70" s="213" t="s">
        <v>107</v>
      </c>
      <c r="AF70" s="213"/>
      <c r="AG70" s="213"/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ht="22.5" outlineLevel="1" x14ac:dyDescent="0.2">
      <c r="A71" s="214">
        <v>58</v>
      </c>
      <c r="B71" s="220" t="s">
        <v>223</v>
      </c>
      <c r="C71" s="247" t="s">
        <v>224</v>
      </c>
      <c r="D71" s="222" t="s">
        <v>119</v>
      </c>
      <c r="E71" s="228">
        <v>1</v>
      </c>
      <c r="F71" s="230">
        <v>8520</v>
      </c>
      <c r="G71" s="230">
        <v>8520</v>
      </c>
      <c r="H71" s="230">
        <v>4989.74</v>
      </c>
      <c r="I71" s="230">
        <f>ROUND(E71*H71,2)</f>
        <v>4989.74</v>
      </c>
      <c r="J71" s="230">
        <v>3530.26</v>
      </c>
      <c r="K71" s="230">
        <f>ROUND(E71*J71,2)</f>
        <v>3530.26</v>
      </c>
      <c r="L71" s="230">
        <v>0</v>
      </c>
      <c r="M71" s="230">
        <f>G71*(1+L71/100)</f>
        <v>8520</v>
      </c>
      <c r="N71" s="223">
        <v>2.1350000000000001E-2</v>
      </c>
      <c r="O71" s="223">
        <f>ROUND(E71*N71,5)</f>
        <v>2.1350000000000001E-2</v>
      </c>
      <c r="P71" s="223">
        <v>0</v>
      </c>
      <c r="Q71" s="223">
        <f>ROUND(E71*P71,5)</f>
        <v>0</v>
      </c>
      <c r="R71" s="223"/>
      <c r="S71" s="223"/>
      <c r="T71" s="224">
        <v>0.92900000000000005</v>
      </c>
      <c r="U71" s="223">
        <f>ROUND(E71*T71,2)</f>
        <v>0.93</v>
      </c>
      <c r="V71" s="213"/>
      <c r="W71" s="213"/>
      <c r="X71" s="213"/>
      <c r="Y71" s="213"/>
      <c r="Z71" s="213"/>
      <c r="AA71" s="213"/>
      <c r="AB71" s="213"/>
      <c r="AC71" s="213"/>
      <c r="AD71" s="213"/>
      <c r="AE71" s="213" t="s">
        <v>107</v>
      </c>
      <c r="AF71" s="213"/>
      <c r="AG71" s="213"/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ht="22.5" outlineLevel="1" x14ac:dyDescent="0.2">
      <c r="A72" s="214">
        <v>59</v>
      </c>
      <c r="B72" s="220" t="s">
        <v>208</v>
      </c>
      <c r="C72" s="247" t="s">
        <v>209</v>
      </c>
      <c r="D72" s="222" t="s">
        <v>119</v>
      </c>
      <c r="E72" s="228">
        <v>1</v>
      </c>
      <c r="F72" s="230">
        <v>15210</v>
      </c>
      <c r="G72" s="230">
        <v>15210</v>
      </c>
      <c r="H72" s="230">
        <v>13949.28</v>
      </c>
      <c r="I72" s="230">
        <f>ROUND(E72*H72,2)</f>
        <v>13949.28</v>
      </c>
      <c r="J72" s="230">
        <v>1260.7199999999993</v>
      </c>
      <c r="K72" s="230">
        <f>ROUND(E72*J72,2)</f>
        <v>1260.72</v>
      </c>
      <c r="L72" s="230">
        <v>0</v>
      </c>
      <c r="M72" s="230">
        <f>G72*(1+L72/100)</f>
        <v>15210</v>
      </c>
      <c r="N72" s="223">
        <v>6.1929999999999999E-2</v>
      </c>
      <c r="O72" s="223">
        <f>ROUND(E72*N72,5)</f>
        <v>6.1929999999999999E-2</v>
      </c>
      <c r="P72" s="223">
        <v>0</v>
      </c>
      <c r="Q72" s="223">
        <f>ROUND(E72*P72,5)</f>
        <v>0</v>
      </c>
      <c r="R72" s="223"/>
      <c r="S72" s="223"/>
      <c r="T72" s="224">
        <v>0.999</v>
      </c>
      <c r="U72" s="223">
        <f>ROUND(E72*T72,2)</f>
        <v>1</v>
      </c>
      <c r="V72" s="213"/>
      <c r="W72" s="213"/>
      <c r="X72" s="213"/>
      <c r="Y72" s="213"/>
      <c r="Z72" s="213"/>
      <c r="AA72" s="213"/>
      <c r="AB72" s="213"/>
      <c r="AC72" s="213"/>
      <c r="AD72" s="213"/>
      <c r="AE72" s="213" t="s">
        <v>107</v>
      </c>
      <c r="AF72" s="213"/>
      <c r="AG72" s="213"/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ht="22.5" outlineLevel="1" x14ac:dyDescent="0.2">
      <c r="A73" s="214">
        <v>60</v>
      </c>
      <c r="B73" s="220" t="s">
        <v>225</v>
      </c>
      <c r="C73" s="247" t="s">
        <v>226</v>
      </c>
      <c r="D73" s="222" t="s">
        <v>119</v>
      </c>
      <c r="E73" s="228">
        <v>1</v>
      </c>
      <c r="F73" s="230">
        <v>5680</v>
      </c>
      <c r="G73" s="230">
        <v>5680</v>
      </c>
      <c r="H73" s="230">
        <v>3207.44</v>
      </c>
      <c r="I73" s="230">
        <f>ROUND(E73*H73,2)</f>
        <v>3207.44</v>
      </c>
      <c r="J73" s="230">
        <v>2472.56</v>
      </c>
      <c r="K73" s="230">
        <f>ROUND(E73*J73,2)</f>
        <v>2472.56</v>
      </c>
      <c r="L73" s="230">
        <v>0</v>
      </c>
      <c r="M73" s="230">
        <f>G73*(1+L73/100)</f>
        <v>5680</v>
      </c>
      <c r="N73" s="223">
        <v>5.1999999999999998E-3</v>
      </c>
      <c r="O73" s="223">
        <f>ROUND(E73*N73,5)</f>
        <v>5.1999999999999998E-3</v>
      </c>
      <c r="P73" s="223">
        <v>0</v>
      </c>
      <c r="Q73" s="223">
        <f>ROUND(E73*P73,5)</f>
        <v>0</v>
      </c>
      <c r="R73" s="223"/>
      <c r="S73" s="223"/>
      <c r="T73" s="224">
        <v>0.84799999999999998</v>
      </c>
      <c r="U73" s="223">
        <f>ROUND(E73*T73,2)</f>
        <v>0.85</v>
      </c>
      <c r="V73" s="213"/>
      <c r="W73" s="213"/>
      <c r="X73" s="213"/>
      <c r="Y73" s="213"/>
      <c r="Z73" s="213"/>
      <c r="AA73" s="213"/>
      <c r="AB73" s="213"/>
      <c r="AC73" s="213"/>
      <c r="AD73" s="213"/>
      <c r="AE73" s="213" t="s">
        <v>107</v>
      </c>
      <c r="AF73" s="213"/>
      <c r="AG73" s="213"/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ht="22.5" outlineLevel="1" x14ac:dyDescent="0.2">
      <c r="A74" s="214">
        <v>61</v>
      </c>
      <c r="B74" s="220" t="s">
        <v>227</v>
      </c>
      <c r="C74" s="247" t="s">
        <v>228</v>
      </c>
      <c r="D74" s="222" t="s">
        <v>119</v>
      </c>
      <c r="E74" s="228">
        <v>1</v>
      </c>
      <c r="F74" s="230">
        <v>7650</v>
      </c>
      <c r="G74" s="230">
        <v>7650</v>
      </c>
      <c r="H74" s="230">
        <v>4458.17</v>
      </c>
      <c r="I74" s="230">
        <f>ROUND(E74*H74,2)</f>
        <v>4458.17</v>
      </c>
      <c r="J74" s="230">
        <v>3191.83</v>
      </c>
      <c r="K74" s="230">
        <f>ROUND(E74*J74,2)</f>
        <v>3191.83</v>
      </c>
      <c r="L74" s="230">
        <v>0</v>
      </c>
      <c r="M74" s="230">
        <f>G74*(1+L74/100)</f>
        <v>7650</v>
      </c>
      <c r="N74" s="223">
        <v>1.525E-2</v>
      </c>
      <c r="O74" s="223">
        <f>ROUND(E74*N74,5)</f>
        <v>1.525E-2</v>
      </c>
      <c r="P74" s="223">
        <v>0</v>
      </c>
      <c r="Q74" s="223">
        <f>ROUND(E74*P74,5)</f>
        <v>0</v>
      </c>
      <c r="R74" s="223"/>
      <c r="S74" s="223"/>
      <c r="T74" s="224">
        <v>0.91300000000000003</v>
      </c>
      <c r="U74" s="223">
        <f>ROUND(E74*T74,2)</f>
        <v>0.91</v>
      </c>
      <c r="V74" s="213"/>
      <c r="W74" s="213"/>
      <c r="X74" s="213"/>
      <c r="Y74" s="213"/>
      <c r="Z74" s="213"/>
      <c r="AA74" s="213"/>
      <c r="AB74" s="213"/>
      <c r="AC74" s="213"/>
      <c r="AD74" s="213"/>
      <c r="AE74" s="213" t="s">
        <v>107</v>
      </c>
      <c r="AF74" s="213"/>
      <c r="AG74" s="213"/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ht="22.5" outlineLevel="1" x14ac:dyDescent="0.2">
      <c r="A75" s="214">
        <v>62</v>
      </c>
      <c r="B75" s="220" t="s">
        <v>229</v>
      </c>
      <c r="C75" s="247" t="s">
        <v>230</v>
      </c>
      <c r="D75" s="222" t="s">
        <v>119</v>
      </c>
      <c r="E75" s="228">
        <v>1</v>
      </c>
      <c r="F75" s="230">
        <v>7920</v>
      </c>
      <c r="G75" s="230">
        <v>7920</v>
      </c>
      <c r="H75" s="230">
        <v>4818.17</v>
      </c>
      <c r="I75" s="230">
        <f>ROUND(E75*H75,2)</f>
        <v>4818.17</v>
      </c>
      <c r="J75" s="230">
        <v>3101.83</v>
      </c>
      <c r="K75" s="230">
        <f>ROUND(E75*J75,2)</f>
        <v>3101.83</v>
      </c>
      <c r="L75" s="230">
        <v>0</v>
      </c>
      <c r="M75" s="230">
        <f>G75*(1+L75/100)</f>
        <v>7920</v>
      </c>
      <c r="N75" s="223">
        <v>1.8149999999999999E-2</v>
      </c>
      <c r="O75" s="223">
        <f>ROUND(E75*N75,5)</f>
        <v>1.8149999999999999E-2</v>
      </c>
      <c r="P75" s="223">
        <v>0</v>
      </c>
      <c r="Q75" s="223">
        <f>ROUND(E75*P75,5)</f>
        <v>0</v>
      </c>
      <c r="R75" s="223"/>
      <c r="S75" s="223"/>
      <c r="T75" s="224">
        <v>0.91300000000000003</v>
      </c>
      <c r="U75" s="223">
        <f>ROUND(E75*T75,2)</f>
        <v>0.91</v>
      </c>
      <c r="V75" s="213"/>
      <c r="W75" s="213"/>
      <c r="X75" s="213"/>
      <c r="Y75" s="213"/>
      <c r="Z75" s="213"/>
      <c r="AA75" s="213"/>
      <c r="AB75" s="213"/>
      <c r="AC75" s="213"/>
      <c r="AD75" s="213"/>
      <c r="AE75" s="213" t="s">
        <v>107</v>
      </c>
      <c r="AF75" s="213"/>
      <c r="AG75" s="213"/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14">
        <v>63</v>
      </c>
      <c r="B76" s="220" t="s">
        <v>231</v>
      </c>
      <c r="C76" s="247" t="s">
        <v>232</v>
      </c>
      <c r="D76" s="222" t="s">
        <v>119</v>
      </c>
      <c r="E76" s="228">
        <v>9</v>
      </c>
      <c r="F76" s="230">
        <v>437</v>
      </c>
      <c r="G76" s="230">
        <v>3933</v>
      </c>
      <c r="H76" s="230">
        <v>437</v>
      </c>
      <c r="I76" s="230">
        <f>ROUND(E76*H76,2)</f>
        <v>3933</v>
      </c>
      <c r="J76" s="230">
        <v>0</v>
      </c>
      <c r="K76" s="230">
        <f>ROUND(E76*J76,2)</f>
        <v>0</v>
      </c>
      <c r="L76" s="230">
        <v>0</v>
      </c>
      <c r="M76" s="230">
        <f>G76*(1+L76/100)</f>
        <v>3933</v>
      </c>
      <c r="N76" s="223">
        <v>1.3999999999999999E-4</v>
      </c>
      <c r="O76" s="223">
        <f>ROUND(E76*N76,5)</f>
        <v>1.2600000000000001E-3</v>
      </c>
      <c r="P76" s="223">
        <v>0</v>
      </c>
      <c r="Q76" s="223">
        <f>ROUND(E76*P76,5)</f>
        <v>0</v>
      </c>
      <c r="R76" s="223"/>
      <c r="S76" s="223"/>
      <c r="T76" s="224">
        <v>0</v>
      </c>
      <c r="U76" s="223">
        <f>ROUND(E76*T76,2)</f>
        <v>0</v>
      </c>
      <c r="V76" s="213"/>
      <c r="W76" s="213"/>
      <c r="X76" s="213"/>
      <c r="Y76" s="213"/>
      <c r="Z76" s="213"/>
      <c r="AA76" s="213"/>
      <c r="AB76" s="213"/>
      <c r="AC76" s="213"/>
      <c r="AD76" s="213"/>
      <c r="AE76" s="213" t="s">
        <v>154</v>
      </c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14">
        <v>64</v>
      </c>
      <c r="B77" s="220" t="s">
        <v>233</v>
      </c>
      <c r="C77" s="247" t="s">
        <v>234</v>
      </c>
      <c r="D77" s="222" t="s">
        <v>128</v>
      </c>
      <c r="E77" s="228">
        <v>0.87153000000000003</v>
      </c>
      <c r="F77" s="230">
        <v>1500</v>
      </c>
      <c r="G77" s="230">
        <v>1307.3</v>
      </c>
      <c r="H77" s="230">
        <v>0</v>
      </c>
      <c r="I77" s="230">
        <f>ROUND(E77*H77,2)</f>
        <v>0</v>
      </c>
      <c r="J77" s="230">
        <v>1500</v>
      </c>
      <c r="K77" s="230">
        <f>ROUND(E77*J77,2)</f>
        <v>1307.3</v>
      </c>
      <c r="L77" s="230">
        <v>0</v>
      </c>
      <c r="M77" s="230">
        <f>G77*(1+L77/100)</f>
        <v>1307.3</v>
      </c>
      <c r="N77" s="223">
        <v>0</v>
      </c>
      <c r="O77" s="223">
        <f>ROUND(E77*N77,5)</f>
        <v>0</v>
      </c>
      <c r="P77" s="223">
        <v>0</v>
      </c>
      <c r="Q77" s="223">
        <f>ROUND(E77*P77,5)</f>
        <v>0</v>
      </c>
      <c r="R77" s="223"/>
      <c r="S77" s="223"/>
      <c r="T77" s="224">
        <v>3.0750000000000002</v>
      </c>
      <c r="U77" s="223">
        <f>ROUND(E77*T77,2)</f>
        <v>2.68</v>
      </c>
      <c r="V77" s="213"/>
      <c r="W77" s="213"/>
      <c r="X77" s="213"/>
      <c r="Y77" s="213"/>
      <c r="Z77" s="213"/>
      <c r="AA77" s="213"/>
      <c r="AB77" s="213"/>
      <c r="AC77" s="213"/>
      <c r="AD77" s="213"/>
      <c r="AE77" s="213" t="s">
        <v>107</v>
      </c>
      <c r="AF77" s="213"/>
      <c r="AG77" s="213"/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x14ac:dyDescent="0.2">
      <c r="A78" s="215" t="s">
        <v>102</v>
      </c>
      <c r="B78" s="221" t="s">
        <v>75</v>
      </c>
      <c r="C78" s="248" t="s">
        <v>26</v>
      </c>
      <c r="D78" s="225"/>
      <c r="E78" s="229"/>
      <c r="F78" s="231"/>
      <c r="G78" s="231">
        <f>SUMIF(AE79:AE84,"&lt;&gt;NOR",G79:G84)</f>
        <v>74600</v>
      </c>
      <c r="H78" s="231"/>
      <c r="I78" s="231">
        <f>SUM(I79:I84)</f>
        <v>0</v>
      </c>
      <c r="J78" s="231"/>
      <c r="K78" s="231">
        <f>SUM(K79:K84)</f>
        <v>74600</v>
      </c>
      <c r="L78" s="231"/>
      <c r="M78" s="231">
        <f>SUM(M79:M84)</f>
        <v>74600</v>
      </c>
      <c r="N78" s="226"/>
      <c r="O78" s="226">
        <f>SUM(O79:O84)</f>
        <v>0</v>
      </c>
      <c r="P78" s="226"/>
      <c r="Q78" s="226">
        <f>SUM(Q79:Q84)</f>
        <v>0</v>
      </c>
      <c r="R78" s="226"/>
      <c r="S78" s="226"/>
      <c r="T78" s="227"/>
      <c r="U78" s="226">
        <f>SUM(U79:U84)</f>
        <v>0</v>
      </c>
      <c r="AE78" t="s">
        <v>103</v>
      </c>
    </row>
    <row r="79" spans="1:60" outlineLevel="1" x14ac:dyDescent="0.2">
      <c r="A79" s="214">
        <v>65</v>
      </c>
      <c r="B79" s="220" t="s">
        <v>235</v>
      </c>
      <c r="C79" s="247" t="s">
        <v>236</v>
      </c>
      <c r="D79" s="222" t="s">
        <v>119</v>
      </c>
      <c r="E79" s="228">
        <v>1</v>
      </c>
      <c r="F79" s="230">
        <v>6000</v>
      </c>
      <c r="G79" s="230">
        <v>6000</v>
      </c>
      <c r="H79" s="230">
        <v>0</v>
      </c>
      <c r="I79" s="230">
        <f>ROUND(E79*H79,2)</f>
        <v>0</v>
      </c>
      <c r="J79" s="230">
        <v>6000</v>
      </c>
      <c r="K79" s="230">
        <f>ROUND(E79*J79,2)</f>
        <v>6000</v>
      </c>
      <c r="L79" s="230">
        <v>0</v>
      </c>
      <c r="M79" s="230">
        <f>G79*(1+L79/100)</f>
        <v>6000</v>
      </c>
      <c r="N79" s="223">
        <v>0</v>
      </c>
      <c r="O79" s="223">
        <f>ROUND(E79*N79,5)</f>
        <v>0</v>
      </c>
      <c r="P79" s="223">
        <v>0</v>
      </c>
      <c r="Q79" s="223">
        <f>ROUND(E79*P79,5)</f>
        <v>0</v>
      </c>
      <c r="R79" s="223"/>
      <c r="S79" s="223"/>
      <c r="T79" s="224">
        <v>0</v>
      </c>
      <c r="U79" s="223">
        <f>ROUND(E79*T79,2)</f>
        <v>0</v>
      </c>
      <c r="V79" s="213"/>
      <c r="W79" s="213"/>
      <c r="X79" s="213"/>
      <c r="Y79" s="213"/>
      <c r="Z79" s="213"/>
      <c r="AA79" s="213"/>
      <c r="AB79" s="213"/>
      <c r="AC79" s="213"/>
      <c r="AD79" s="213"/>
      <c r="AE79" s="213" t="s">
        <v>107</v>
      </c>
      <c r="AF79" s="213"/>
      <c r="AG79" s="21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ht="22.5" outlineLevel="1" x14ac:dyDescent="0.2">
      <c r="A80" s="214">
        <v>66</v>
      </c>
      <c r="B80" s="220" t="s">
        <v>237</v>
      </c>
      <c r="C80" s="247" t="s">
        <v>238</v>
      </c>
      <c r="D80" s="222" t="s">
        <v>119</v>
      </c>
      <c r="E80" s="228">
        <v>1</v>
      </c>
      <c r="F80" s="230">
        <v>12500</v>
      </c>
      <c r="G80" s="230">
        <v>12500</v>
      </c>
      <c r="H80" s="230">
        <v>0</v>
      </c>
      <c r="I80" s="230">
        <f>ROUND(E80*H80,2)</f>
        <v>0</v>
      </c>
      <c r="J80" s="230">
        <v>12500</v>
      </c>
      <c r="K80" s="230">
        <f>ROUND(E80*J80,2)</f>
        <v>12500</v>
      </c>
      <c r="L80" s="230">
        <v>0</v>
      </c>
      <c r="M80" s="230">
        <f>G80*(1+L80/100)</f>
        <v>12500</v>
      </c>
      <c r="N80" s="223">
        <v>0</v>
      </c>
      <c r="O80" s="223">
        <f>ROUND(E80*N80,5)</f>
        <v>0</v>
      </c>
      <c r="P80" s="223">
        <v>0</v>
      </c>
      <c r="Q80" s="223">
        <f>ROUND(E80*P80,5)</f>
        <v>0</v>
      </c>
      <c r="R80" s="223"/>
      <c r="S80" s="223"/>
      <c r="T80" s="224">
        <v>0</v>
      </c>
      <c r="U80" s="223">
        <f>ROUND(E80*T80,2)</f>
        <v>0</v>
      </c>
      <c r="V80" s="213"/>
      <c r="W80" s="213"/>
      <c r="X80" s="213"/>
      <c r="Y80" s="213"/>
      <c r="Z80" s="213"/>
      <c r="AA80" s="213"/>
      <c r="AB80" s="213"/>
      <c r="AC80" s="213"/>
      <c r="AD80" s="213"/>
      <c r="AE80" s="213" t="s">
        <v>107</v>
      </c>
      <c r="AF80" s="213"/>
      <c r="AG80" s="213"/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ht="22.5" outlineLevel="1" x14ac:dyDescent="0.2">
      <c r="A81" s="214">
        <v>67</v>
      </c>
      <c r="B81" s="220" t="s">
        <v>239</v>
      </c>
      <c r="C81" s="247" t="s">
        <v>240</v>
      </c>
      <c r="D81" s="222" t="s">
        <v>119</v>
      </c>
      <c r="E81" s="228">
        <v>1</v>
      </c>
      <c r="F81" s="230">
        <v>2800</v>
      </c>
      <c r="G81" s="230">
        <v>2800</v>
      </c>
      <c r="H81" s="230">
        <v>0</v>
      </c>
      <c r="I81" s="230">
        <f>ROUND(E81*H81,2)</f>
        <v>0</v>
      </c>
      <c r="J81" s="230">
        <v>2800</v>
      </c>
      <c r="K81" s="230">
        <f>ROUND(E81*J81,2)</f>
        <v>2800</v>
      </c>
      <c r="L81" s="230">
        <v>0</v>
      </c>
      <c r="M81" s="230">
        <f>G81*(1+L81/100)</f>
        <v>2800</v>
      </c>
      <c r="N81" s="223">
        <v>0</v>
      </c>
      <c r="O81" s="223">
        <f>ROUND(E81*N81,5)</f>
        <v>0</v>
      </c>
      <c r="P81" s="223">
        <v>0</v>
      </c>
      <c r="Q81" s="223">
        <f>ROUND(E81*P81,5)</f>
        <v>0</v>
      </c>
      <c r="R81" s="223"/>
      <c r="S81" s="223"/>
      <c r="T81" s="224">
        <v>0</v>
      </c>
      <c r="U81" s="223">
        <f>ROUND(E81*T81,2)</f>
        <v>0</v>
      </c>
      <c r="V81" s="213"/>
      <c r="W81" s="213"/>
      <c r="X81" s="213"/>
      <c r="Y81" s="213"/>
      <c r="Z81" s="213"/>
      <c r="AA81" s="213"/>
      <c r="AB81" s="213"/>
      <c r="AC81" s="213"/>
      <c r="AD81" s="213"/>
      <c r="AE81" s="213" t="s">
        <v>107</v>
      </c>
      <c r="AF81" s="213"/>
      <c r="AG81" s="213"/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ht="22.5" outlineLevel="1" x14ac:dyDescent="0.2">
      <c r="A82" s="214">
        <v>68</v>
      </c>
      <c r="B82" s="220" t="s">
        <v>241</v>
      </c>
      <c r="C82" s="247" t="s">
        <v>242</v>
      </c>
      <c r="D82" s="222" t="s">
        <v>119</v>
      </c>
      <c r="E82" s="228">
        <v>1</v>
      </c>
      <c r="F82" s="230">
        <v>8500</v>
      </c>
      <c r="G82" s="230">
        <v>8500</v>
      </c>
      <c r="H82" s="230">
        <v>0</v>
      </c>
      <c r="I82" s="230">
        <f>ROUND(E82*H82,2)</f>
        <v>0</v>
      </c>
      <c r="J82" s="230">
        <v>8500</v>
      </c>
      <c r="K82" s="230">
        <f>ROUND(E82*J82,2)</f>
        <v>8500</v>
      </c>
      <c r="L82" s="230">
        <v>0</v>
      </c>
      <c r="M82" s="230">
        <f>G82*(1+L82/100)</f>
        <v>8500</v>
      </c>
      <c r="N82" s="223">
        <v>0</v>
      </c>
      <c r="O82" s="223">
        <f>ROUND(E82*N82,5)</f>
        <v>0</v>
      </c>
      <c r="P82" s="223">
        <v>0</v>
      </c>
      <c r="Q82" s="223">
        <f>ROUND(E82*P82,5)</f>
        <v>0</v>
      </c>
      <c r="R82" s="223"/>
      <c r="S82" s="223"/>
      <c r="T82" s="224">
        <v>0</v>
      </c>
      <c r="U82" s="223">
        <f>ROUND(E82*T82,2)</f>
        <v>0</v>
      </c>
      <c r="V82" s="213"/>
      <c r="W82" s="213"/>
      <c r="X82" s="213"/>
      <c r="Y82" s="213"/>
      <c r="Z82" s="213"/>
      <c r="AA82" s="213"/>
      <c r="AB82" s="213"/>
      <c r="AC82" s="213"/>
      <c r="AD82" s="213"/>
      <c r="AE82" s="213" t="s">
        <v>107</v>
      </c>
      <c r="AF82" s="213"/>
      <c r="AG82" s="213"/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14">
        <v>69</v>
      </c>
      <c r="B83" s="220" t="s">
        <v>243</v>
      </c>
      <c r="C83" s="247" t="s">
        <v>244</v>
      </c>
      <c r="D83" s="222" t="s">
        <v>157</v>
      </c>
      <c r="E83" s="228">
        <v>72</v>
      </c>
      <c r="F83" s="230">
        <v>400</v>
      </c>
      <c r="G83" s="230">
        <v>28800</v>
      </c>
      <c r="H83" s="230">
        <v>0</v>
      </c>
      <c r="I83" s="230">
        <f>ROUND(E83*H83,2)</f>
        <v>0</v>
      </c>
      <c r="J83" s="230">
        <v>400</v>
      </c>
      <c r="K83" s="230">
        <f>ROUND(E83*J83,2)</f>
        <v>28800</v>
      </c>
      <c r="L83" s="230">
        <v>0</v>
      </c>
      <c r="M83" s="230">
        <f>G83*(1+L83/100)</f>
        <v>28800</v>
      </c>
      <c r="N83" s="223">
        <v>0</v>
      </c>
      <c r="O83" s="223">
        <f>ROUND(E83*N83,5)</f>
        <v>0</v>
      </c>
      <c r="P83" s="223">
        <v>0</v>
      </c>
      <c r="Q83" s="223">
        <f>ROUND(E83*P83,5)</f>
        <v>0</v>
      </c>
      <c r="R83" s="223"/>
      <c r="S83" s="223"/>
      <c r="T83" s="224">
        <v>0</v>
      </c>
      <c r="U83" s="223">
        <f>ROUND(E83*T83,2)</f>
        <v>0</v>
      </c>
      <c r="V83" s="213"/>
      <c r="W83" s="213"/>
      <c r="X83" s="213"/>
      <c r="Y83" s="213"/>
      <c r="Z83" s="213"/>
      <c r="AA83" s="213"/>
      <c r="AB83" s="213"/>
      <c r="AC83" s="213"/>
      <c r="AD83" s="213"/>
      <c r="AE83" s="213" t="s">
        <v>107</v>
      </c>
      <c r="AF83" s="213"/>
      <c r="AG83" s="213"/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40">
        <v>70</v>
      </c>
      <c r="B84" s="241" t="s">
        <v>245</v>
      </c>
      <c r="C84" s="249" t="s">
        <v>246</v>
      </c>
      <c r="D84" s="242" t="s">
        <v>119</v>
      </c>
      <c r="E84" s="243">
        <v>2</v>
      </c>
      <c r="F84" s="244">
        <v>8000</v>
      </c>
      <c r="G84" s="244">
        <v>16000</v>
      </c>
      <c r="H84" s="244">
        <v>0</v>
      </c>
      <c r="I84" s="244">
        <f>ROUND(E84*H84,2)</f>
        <v>0</v>
      </c>
      <c r="J84" s="244">
        <v>8000</v>
      </c>
      <c r="K84" s="244">
        <f>ROUND(E84*J84,2)</f>
        <v>16000</v>
      </c>
      <c r="L84" s="244">
        <v>0</v>
      </c>
      <c r="M84" s="244">
        <f>G84*(1+L84/100)</f>
        <v>16000</v>
      </c>
      <c r="N84" s="245">
        <v>0</v>
      </c>
      <c r="O84" s="245">
        <f>ROUND(E84*N84,5)</f>
        <v>0</v>
      </c>
      <c r="P84" s="245">
        <v>0</v>
      </c>
      <c r="Q84" s="245">
        <f>ROUND(E84*P84,5)</f>
        <v>0</v>
      </c>
      <c r="R84" s="245"/>
      <c r="S84" s="245"/>
      <c r="T84" s="246">
        <v>0</v>
      </c>
      <c r="U84" s="245">
        <f>ROUND(E84*T84,2)</f>
        <v>0</v>
      </c>
      <c r="V84" s="213"/>
      <c r="W84" s="213"/>
      <c r="X84" s="213"/>
      <c r="Y84" s="213"/>
      <c r="Z84" s="213"/>
      <c r="AA84" s="213"/>
      <c r="AB84" s="213"/>
      <c r="AC84" s="213"/>
      <c r="AD84" s="213"/>
      <c r="AE84" s="213" t="s">
        <v>107</v>
      </c>
      <c r="AF84" s="213"/>
      <c r="AG84" s="213"/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x14ac:dyDescent="0.2">
      <c r="A85" s="6"/>
      <c r="B85" s="7" t="s">
        <v>247</v>
      </c>
      <c r="C85" s="250" t="s">
        <v>247</v>
      </c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AC85">
        <v>12</v>
      </c>
      <c r="AD85">
        <v>21</v>
      </c>
    </row>
    <row r="86" spans="1:60" x14ac:dyDescent="0.2">
      <c r="C86" s="251"/>
      <c r="AE86" t="s">
        <v>248</v>
      </c>
    </row>
  </sheetData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Bury</dc:creator>
  <cp:lastModifiedBy>Jiří Bury</cp:lastModifiedBy>
  <cp:lastPrinted>2014-02-28T09:52:57Z</cp:lastPrinted>
  <dcterms:created xsi:type="dcterms:W3CDTF">2009-04-08T07:15:50Z</dcterms:created>
  <dcterms:modified xsi:type="dcterms:W3CDTF">2024-05-14T11:15:37Z</dcterms:modified>
</cp:coreProperties>
</file>