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8Moje projekty\2021 moje projekty\Jancovka_Kyjov\Stavebni_upravy_objektu_cp2650_v_Kyjove_rozpocty\2650_rozpocty_2024\Jancovka_rozpocty_SO01_SO02_SO03_SO04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Pol'!$A$1:$U$24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O9" i="12"/>
  <c r="Q9" i="12"/>
  <c r="Q8" i="12" s="1"/>
  <c r="U9" i="12"/>
  <c r="U8" i="12" s="1"/>
  <c r="I11" i="12"/>
  <c r="K11" i="12"/>
  <c r="M11" i="12"/>
  <c r="M8" i="12" s="1"/>
  <c r="O11" i="12"/>
  <c r="O8" i="12" s="1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G19" i="12"/>
  <c r="I20" i="12"/>
  <c r="K20" i="12"/>
  <c r="K19" i="12" s="1"/>
  <c r="M20" i="12"/>
  <c r="M19" i="12" s="1"/>
  <c r="O20" i="12"/>
  <c r="Q20" i="12"/>
  <c r="U20" i="12"/>
  <c r="U19" i="12" s="1"/>
  <c r="I21" i="12"/>
  <c r="I19" i="12" s="1"/>
  <c r="K21" i="12"/>
  <c r="M21" i="12"/>
  <c r="O21" i="12"/>
  <c r="O19" i="12" s="1"/>
  <c r="Q21" i="12"/>
  <c r="Q19" i="12" s="1"/>
  <c r="U21" i="12"/>
  <c r="I22" i="12"/>
  <c r="K22" i="12"/>
  <c r="M22" i="12"/>
  <c r="O22" i="12"/>
  <c r="Q22" i="12"/>
  <c r="U22" i="12"/>
  <c r="I51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<sst xmlns="http://schemas.openxmlformats.org/spreadsheetml/2006/main" count="175" uniqueCount="124">
  <si>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</si>
  <si>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</si>
  <si>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</si>
  <si>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</si>
  <si>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</si>
  <si>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</si>
  <si>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</si>
  <si>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</si>
  <si>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</si>
  <si>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</si>
  <si>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</si>
  <si>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</si>
  <si>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</si>
  <si>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</si>
  <si>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</si>
  <si>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</si>
  <si>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</si>
  <si>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</si>
  <si>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</si>
  <si>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</si>
  <si>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</si>
  <si>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</si>
  <si>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</si>
  <si>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</si>
  <si>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</si>
  <si>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</si>
  <si>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</si>
  <si>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</si>
  <si>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</si>
  <si>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</si>
  <si>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</si>
  <si>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</si>
  <si>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</si>
  <si>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</si>
  <si>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</si>
  <si>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</si>
  <si>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</si>
  <si>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</si>
  <si>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</si>
  <si>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</si>
  <si>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</si>
  <si>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</si>
  <si>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</si>
  <si>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Kyjov</t>
  </si>
  <si>
    <t>Rozpočet:</t>
  </si>
  <si>
    <t>Misto</t>
  </si>
  <si>
    <t>Ing. Vladimír Divácký</t>
  </si>
  <si>
    <t>Stavební úpravy objektu č.p. 2650 v Kyjově - hudební klub "Jančovka"</t>
  </si>
  <si>
    <t>Divácký Vladimír, Ing.</t>
  </si>
  <si>
    <t>Na Zelničkách 1254</t>
  </si>
  <si>
    <t>Svatobořice-Mistřín</t>
  </si>
  <si>
    <t>69604</t>
  </si>
  <si>
    <t>76031047</t>
  </si>
  <si>
    <t>Rozpočet</t>
  </si>
  <si>
    <t>Celkem za stavbu</t>
  </si>
  <si>
    <t>CZK</t>
  </si>
  <si>
    <t xml:space="preserve">Popis rozpočtu:  - </t>
  </si>
  <si>
    <t>SO 04 Prodloužení přípojky sdělovacího vedení</t>
  </si>
  <si>
    <t>Rekapitulace dílů</t>
  </si>
  <si>
    <t>Typ dílu</t>
  </si>
  <si>
    <t>1</t>
  </si>
  <si>
    <t>Zemní práce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</si>
  <si>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</si>
  <si>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</si>
  <si>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</si>
  <si>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</si>
  <si>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</si>
  <si>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</si>
  <si>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</si>
  <si>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</si>
  <si>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</si>
  <si>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</si>
  <si>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</si>
  <si>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</si>
  <si>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</si>
  <si>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</si>
  <si>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</si>
  <si>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</si>
  <si>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</si>
  <si>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</si>
  <si>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</si>
  <si>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</si>
  <si>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</si>
  <si>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</si>
  <si>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</si>
  <si>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</si>
  <si>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</si>
  <si>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</si>
  <si>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</si>
  <si>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</si>
  <si>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</si>
  <si>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</si>
  <si>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</si>
  <si>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132201110R00</t>
  </si>
  <si>
    <t>Hloubení rýh š.do 60 cm v hor.3 do 50 m3, STROJNĚ</t>
  </si>
  <si>
    <t>m3</t>
  </si>
  <si>
    <t>POL1_0</t>
  </si>
  <si>
    <t>35*0,4*0,7</t>
  </si>
  <si>
    <t>VV</t>
  </si>
  <si>
    <t>174101102R00</t>
  </si>
  <si>
    <t>Zásyp ruční se zhutněním, zpětný zásyp</t>
  </si>
  <si>
    <t>167101101R00</t>
  </si>
  <si>
    <t>Nakládání výkopku z hor. 1 ÷ 4 v množství do 100 m3</t>
  </si>
  <si>
    <t>162301102R00</t>
  </si>
  <si>
    <t>Vodorovné přemístění výkopku z hor.1-4 do 1000 m</t>
  </si>
  <si>
    <t>162701109R00</t>
  </si>
  <si>
    <t>Příplatek k vod. přemístění hor.1-4 za další 1 km, +15km - Těmice</t>
  </si>
  <si>
    <t>3*15</t>
  </si>
  <si>
    <t>199000002R00</t>
  </si>
  <si>
    <t>Poplatek za skládku horniny 1-4</t>
  </si>
  <si>
    <t>175101101RT2</t>
  </si>
  <si>
    <t>Obsyp vedení bez prohození sypaniny, s dodáním štěrkopísku frakce 0 - 22 mm</t>
  </si>
  <si>
    <t>IND</t>
  </si>
  <si>
    <t>Dodávka a montáž výstražné fólie - červené</t>
  </si>
  <si>
    <t>m</t>
  </si>
  <si>
    <t>971033151R00</t>
  </si>
  <si>
    <t>Vybourání otvorů zeď cihel. d=6 cm, tl. 45 cm, MVC</t>
  </si>
  <si>
    <t>kus</t>
  </si>
  <si>
    <t>974031122R00</t>
  </si>
  <si>
    <t>Vysekání rýh ve zdi cihelné 3 x 7 cm</t>
  </si>
  <si>
    <t>974049122R00</t>
  </si>
  <si>
    <t>Vysekání rýh v betonových zdech 3x7 cm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</si>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</sst>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" fontId="7" fillId="4" borderId="38" xfId="0" applyNumberFormat="1" applyFont="1" applyFill="1" applyBorder="1" applyAlignment="1"/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48</v>
      </c>
      <c r="E11" s="123"/>
      <c r="F11" s="123"/>
      <c r="G11" s="123"/>
      <c r="H11" s="27" t="s">
        <v>33</v>
      </c>
      <c r="I11" s="121" t="s">
        <v>52</v>
      </c>
      <c r="J11" s="11"/>
    </row>
    <row r="12" spans="1:15" ht="15.75" customHeight="1" x14ac:dyDescent="0.2">
      <c r="A12" s="4"/>
      <c r="B12" s="39"/>
      <c r="C12" s="25"/>
      <c r="D12" s="124" t="s">
        <v>49</v>
      </c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 t="s">
        <v>51</v>
      </c>
      <c r="D13" s="125" t="s">
        <v>50</v>
      </c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86" t="s">
        <v>23</v>
      </c>
      <c r="B16" s="187" t="s">
        <v>23</v>
      </c>
      <c r="C16" s="56"/>
      <c r="D16" s="57"/>
      <c r="E16" s="80"/>
      <c r="F16" s="81"/>
      <c r="G16" s="80"/>
      <c r="H16" s="81"/>
      <c r="I16" s="80">
        <v>22061.8</v>
      </c>
      <c r="J16" s="82"/>
    </row>
    <row r="17" spans="1:10" ht="23.25" customHeight="1" x14ac:dyDescent="0.2">
      <c r="A17" s="186" t="s">
        <v>24</v>
      </c>
      <c r="B17" s="187" t="s">
        <v>24</v>
      </c>
      <c r="C17" s="56"/>
      <c r="D17" s="57"/>
      <c r="E17" s="80"/>
      <c r="F17" s="81"/>
      <c r="G17" s="80"/>
      <c r="H17" s="81"/>
      <c r="I17" s="80">
        <v>0</v>
      </c>
      <c r="J17" s="82"/>
    </row>
    <row r="18" spans="1:10" ht="23.25" customHeight="1" x14ac:dyDescent="0.2">
      <c r="A18" s="186" t="s">
        <v>25</v>
      </c>
      <c r="B18" s="187" t="s">
        <v>25</v>
      </c>
      <c r="C18" s="56"/>
      <c r="D18" s="57"/>
      <c r="E18" s="80"/>
      <c r="F18" s="81"/>
      <c r="G18" s="80"/>
      <c r="H18" s="81"/>
      <c r="I18" s="80">
        <v>0</v>
      </c>
      <c r="J18" s="82"/>
    </row>
    <row r="19" spans="1:10" ht="23.25" customHeight="1" x14ac:dyDescent="0.2">
      <c r="A19" s="186" t="s">
        <v>64</v>
      </c>
      <c r="B19" s="187" t="s">
        <v>26</v>
      </c>
      <c r="C19" s="56"/>
      <c r="D19" s="57"/>
      <c r="E19" s="80"/>
      <c r="F19" s="81"/>
      <c r="G19" s="80"/>
      <c r="H19" s="81"/>
      <c r="I19" s="80">
        <v>0</v>
      </c>
      <c r="J19" s="82"/>
    </row>
    <row r="20" spans="1:10" ht="23.25" customHeight="1" x14ac:dyDescent="0.2">
      <c r="A20" s="186" t="s">
        <v>65</v>
      </c>
      <c r="B20" s="187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22061.8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22061.8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4633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0.20000000000072801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0" t="s">
        <v>22</v>
      </c>
      <c r="C28" s="151"/>
      <c r="D28" s="151"/>
      <c r="E28" s="152"/>
      <c r="F28" s="153"/>
      <c r="G28" s="154">
        <v>22061.8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0" t="s">
        <v>35</v>
      </c>
      <c r="C29" s="157"/>
      <c r="D29" s="157"/>
      <c r="E29" s="157"/>
      <c r="F29" s="157"/>
      <c r="G29" s="154">
        <v>26695</v>
      </c>
      <c r="H29" s="154"/>
      <c r="I29" s="154"/>
      <c r="J29" s="158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45437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52" ht="25.5" hidden="1" customHeight="1" x14ac:dyDescent="0.2">
      <c r="A39" s="129">
        <v>1</v>
      </c>
      <c r="B39" s="135" t="s">
        <v>53</v>
      </c>
      <c r="C39" s="136" t="s">
        <v>47</v>
      </c>
      <c r="D39" s="137"/>
      <c r="E39" s="137"/>
      <c r="F39" s="145">
        <v>0</v>
      </c>
      <c r="G39" s="146">
        <v>22061.8</v>
      </c>
      <c r="H39" s="147">
        <v>4633</v>
      </c>
      <c r="I39" s="147">
        <v>26694.799999999999</v>
      </c>
      <c r="J39" s="138">
        <f>IF(CenaCelkemVypocet=0,"",I39/CenaCelkemVypocet*100)</f>
        <v>100</v>
      </c>
    </row>
    <row r="40" spans="1:52" ht="25.5" hidden="1" customHeight="1" x14ac:dyDescent="0.2">
      <c r="A40" s="129"/>
      <c r="B40" s="139" t="s">
        <v>54</v>
      </c>
      <c r="C40" s="140"/>
      <c r="D40" s="140"/>
      <c r="E40" s="141"/>
      <c r="F40" s="148">
        <f>SUMIF(A39:A39,"=1",F39:F39)</f>
        <v>0</v>
      </c>
      <c r="G40" s="149">
        <f>SUMIF(A39:A39,"=1",G39:G39)</f>
        <v>22061.8</v>
      </c>
      <c r="H40" s="149">
        <f>SUMIF(A39:A39,"=1",H39:H39)</f>
        <v>4633</v>
      </c>
      <c r="I40" s="149">
        <f>SUMIF(A39:A39,"=1",I39:I39)</f>
        <v>26694.799999999999</v>
      </c>
      <c r="J40" s="130">
        <f>SUMIF(A39:A39,"=1",J39:J39)</f>
        <v>100</v>
      </c>
    </row>
    <row r="42" spans="1:52" x14ac:dyDescent="0.2">
      <c r="B42" t="s">
        <v>56</v>
      </c>
    </row>
    <row r="43" spans="1:52" x14ac:dyDescent="0.2">
      <c r="B43" s="160" t="s">
        <v>57</v>
      </c>
      <c r="C43" s="160"/>
      <c r="D43" s="160"/>
      <c r="E43" s="160"/>
      <c r="F43" s="160"/>
      <c r="G43" s="160"/>
      <c r="H43" s="160"/>
      <c r="I43" s="160"/>
      <c r="J43" s="160"/>
      <c r="AZ43" s="159" t="str">
        <f>B43</f>
        <v>SO 04 Prodloužení přípojky sdělovacího vedení</v>
      </c>
    </row>
    <row r="46" spans="1:52" ht="15.75" x14ac:dyDescent="0.25">
      <c r="B46" s="161" t="s">
        <v>58</v>
      </c>
    </row>
    <row r="48" spans="1:52" ht="25.5" customHeight="1" x14ac:dyDescent="0.2">
      <c r="A48" s="162"/>
      <c r="B48" s="165" t="s">
        <v>16</v>
      </c>
      <c r="C48" s="165" t="s">
        <v>5</v>
      </c>
      <c r="D48" s="166"/>
      <c r="E48" s="166"/>
      <c r="F48" s="169" t="s">
        <v>59</v>
      </c>
      <c r="G48" s="169"/>
      <c r="H48" s="169"/>
      <c r="I48" s="170" t="s">
        <v>28</v>
      </c>
      <c r="J48" s="170"/>
    </row>
    <row r="49" spans="1:10" ht="25.5" customHeight="1" x14ac:dyDescent="0.2">
      <c r="A49" s="163"/>
      <c r="B49" s="172" t="s">
        <v>60</v>
      </c>
      <c r="C49" s="173" t="s">
        <v>61</v>
      </c>
      <c r="D49" s="174"/>
      <c r="E49" s="174"/>
      <c r="F49" s="180" t="s">
        <v>23</v>
      </c>
      <c r="G49" s="181"/>
      <c r="H49" s="181"/>
      <c r="I49" s="175">
        <v>18961.3</v>
      </c>
      <c r="J49" s="175"/>
    </row>
    <row r="50" spans="1:10" ht="25.5" customHeight="1" x14ac:dyDescent="0.2">
      <c r="A50" s="163"/>
      <c r="B50" s="176" t="s">
        <v>62</v>
      </c>
      <c r="C50" s="177" t="s">
        <v>63</v>
      </c>
      <c r="D50" s="178"/>
      <c r="E50" s="178"/>
      <c r="F50" s="182" t="s">
        <v>23</v>
      </c>
      <c r="G50" s="183"/>
      <c r="H50" s="183"/>
      <c r="I50" s="179">
        <v>3100.5</v>
      </c>
      <c r="J50" s="179"/>
    </row>
    <row r="51" spans="1:10" ht="25.5" customHeight="1" x14ac:dyDescent="0.2">
      <c r="A51" s="164"/>
      <c r="B51" s="167" t="s">
        <v>1</v>
      </c>
      <c r="C51" s="167"/>
      <c r="D51" s="168"/>
      <c r="E51" s="168"/>
      <c r="F51" s="184"/>
      <c r="G51" s="185"/>
      <c r="H51" s="185"/>
      <c r="I51" s="171">
        <f>SUM(I49:I50)</f>
        <v>22061.8</v>
      </c>
      <c r="J51" s="171"/>
    </row>
    <row r="52" spans="1:10" x14ac:dyDescent="0.2">
      <c r="F52" s="127"/>
      <c r="G52" s="128"/>
      <c r="H52" s="127"/>
      <c r="I52" s="128"/>
      <c r="J52" s="128"/>
    </row>
    <row r="53" spans="1:10" x14ac:dyDescent="0.2">
      <c r="F53" s="127"/>
      <c r="G53" s="128"/>
      <c r="H53" s="127"/>
      <c r="I53" s="128"/>
      <c r="J53" s="128"/>
    </row>
    <row r="54" spans="1:10" x14ac:dyDescent="0.2">
      <c r="F54" s="127"/>
      <c r="G54" s="128"/>
      <c r="H54" s="127"/>
      <c r="I54" s="128"/>
      <c r="J54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50:J50"/>
    <mergeCell ref="C50:E50"/>
    <mergeCell ref="I51:J51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8" t="s">
        <v>6</v>
      </c>
      <c r="B1" s="188"/>
      <c r="C1" s="188"/>
      <c r="D1" s="188"/>
      <c r="E1" s="188"/>
      <c r="F1" s="188"/>
      <c r="G1" s="188"/>
      <c r="AE1" t="s">
        <v>67</v>
      </c>
    </row>
    <row r="2" spans="1:60" ht="24.95" customHeight="1" x14ac:dyDescent="0.2">
      <c r="A2" s="195" t="s">
        <v>66</v>
      </c>
      <c r="B2" s="189"/>
      <c r="C2" s="190" t="s">
        <v>47</v>
      </c>
      <c r="D2" s="191"/>
      <c r="E2" s="191"/>
      <c r="F2" s="191"/>
      <c r="G2" s="197"/>
      <c r="AE2" t="s">
        <v>68</v>
      </c>
    </row>
    <row r="3" spans="1:60" ht="24.95" customHeight="1" x14ac:dyDescent="0.2">
      <c r="A3" s="196" t="s">
        <v>7</v>
      </c>
      <c r="B3" s="194"/>
      <c r="C3" s="192" t="s">
        <v>43</v>
      </c>
      <c r="D3" s="193"/>
      <c r="E3" s="193"/>
      <c r="F3" s="193"/>
      <c r="G3" s="198"/>
      <c r="AE3" t="s">
        <v>69</v>
      </c>
    </row>
    <row r="4" spans="1:60" ht="24.95" hidden="1" customHeight="1" x14ac:dyDescent="0.2">
      <c r="A4" s="196" t="s">
        <v>8</v>
      </c>
      <c r="B4" s="194"/>
      <c r="C4" s="192"/>
      <c r="D4" s="193"/>
      <c r="E4" s="193"/>
      <c r="F4" s="193"/>
      <c r="G4" s="198"/>
      <c r="AE4" t="s">
        <v>70</v>
      </c>
    </row>
    <row r="5" spans="1:60" hidden="1" x14ac:dyDescent="0.2">
      <c r="A5" s="199" t="s">
        <v>71</v>
      </c>
      <c r="B5" s="200"/>
      <c r="C5" s="201"/>
      <c r="D5" s="202"/>
      <c r="E5" s="202"/>
      <c r="F5" s="202"/>
      <c r="G5" s="203"/>
      <c r="AE5" t="s">
        <v>72</v>
      </c>
    </row>
    <row r="7" spans="1:60" ht="38.25" x14ac:dyDescent="0.2">
      <c r="A7" s="208" t="s">
        <v>73</v>
      </c>
      <c r="B7" s="209" t="s">
        <v>74</v>
      </c>
      <c r="C7" s="209" t="s">
        <v>75</v>
      </c>
      <c r="D7" s="208" t="s">
        <v>76</v>
      </c>
      <c r="E7" s="208" t="s">
        <v>77</v>
      </c>
      <c r="F7" s="204" t="s">
        <v>78</v>
      </c>
      <c r="G7" s="226" t="s">
        <v>28</v>
      </c>
      <c r="H7" s="227" t="s">
        <v>29</v>
      </c>
      <c r="I7" s="227" t="s">
        <v>79</v>
      </c>
      <c r="J7" s="227" t="s">
        <v>30</v>
      </c>
      <c r="K7" s="227" t="s">
        <v>80</v>
      </c>
      <c r="L7" s="227" t="s">
        <v>81</v>
      </c>
      <c r="M7" s="227" t="s">
        <v>82</v>
      </c>
      <c r="N7" s="227" t="s">
        <v>83</v>
      </c>
      <c r="O7" s="227" t="s">
        <v>84</v>
      </c>
      <c r="P7" s="227" t="s">
        <v>85</v>
      </c>
      <c r="Q7" s="227" t="s">
        <v>86</v>
      </c>
      <c r="R7" s="227" t="s">
        <v>87</v>
      </c>
      <c r="S7" s="227" t="s">
        <v>88</v>
      </c>
      <c r="T7" s="227" t="s">
        <v>89</v>
      </c>
      <c r="U7" s="211" t="s">
        <v>90</v>
      </c>
    </row>
    <row r="8" spans="1:60" x14ac:dyDescent="0.2">
      <c r="A8" s="228" t="s">
        <v>91</v>
      </c>
      <c r="B8" s="229" t="s">
        <v>60</v>
      </c>
      <c r="C8" s="230" t="s">
        <v>61</v>
      </c>
      <c r="D8" s="231"/>
      <c r="E8" s="232"/>
      <c r="F8" s="233"/>
      <c r="G8" s="233">
        <f>SUMIF(AE9:AE18,"&lt;&gt;NOR",G9:G18)</f>
        <v>18961.3</v>
      </c>
      <c r="H8" s="233"/>
      <c r="I8" s="233">
        <f>SUM(I9:I18)</f>
        <v>2342.98</v>
      </c>
      <c r="J8" s="233"/>
      <c r="K8" s="233">
        <f>SUM(K9:K18)</f>
        <v>16618.32</v>
      </c>
      <c r="L8" s="233"/>
      <c r="M8" s="233">
        <f>SUM(M9:M18)</f>
        <v>22943.173000000003</v>
      </c>
      <c r="N8" s="210"/>
      <c r="O8" s="210">
        <f>SUM(O9:O18)</f>
        <v>5.0999999999999996</v>
      </c>
      <c r="P8" s="210"/>
      <c r="Q8" s="210">
        <f>SUM(Q9:Q18)</f>
        <v>0</v>
      </c>
      <c r="R8" s="210"/>
      <c r="S8" s="210"/>
      <c r="T8" s="228"/>
      <c r="U8" s="210">
        <f>SUM(U9:U18)</f>
        <v>18.149999999999999</v>
      </c>
      <c r="AE8" t="s">
        <v>92</v>
      </c>
    </row>
    <row r="9" spans="1:60" outlineLevel="1" x14ac:dyDescent="0.2">
      <c r="A9" s="206">
        <v>1</v>
      </c>
      <c r="B9" s="212" t="s">
        <v>93</v>
      </c>
      <c r="C9" s="241" t="s">
        <v>94</v>
      </c>
      <c r="D9" s="214" t="s">
        <v>95</v>
      </c>
      <c r="E9" s="221">
        <v>9.8000000000000007</v>
      </c>
      <c r="F9" s="224">
        <v>585</v>
      </c>
      <c r="G9" s="224">
        <v>5733</v>
      </c>
      <c r="H9" s="224">
        <v>0</v>
      </c>
      <c r="I9" s="224">
        <f>ROUND(E9*H9,2)</f>
        <v>0</v>
      </c>
      <c r="J9" s="224">
        <v>585</v>
      </c>
      <c r="K9" s="224">
        <f>ROUND(E9*J9,2)</f>
        <v>5733</v>
      </c>
      <c r="L9" s="224">
        <v>21</v>
      </c>
      <c r="M9" s="224">
        <f>G9*(1+L9/100)</f>
        <v>6936.9299999999994</v>
      </c>
      <c r="N9" s="215">
        <v>0</v>
      </c>
      <c r="O9" s="215">
        <f>ROUND(E9*N9,5)</f>
        <v>0</v>
      </c>
      <c r="P9" s="215">
        <v>0</v>
      </c>
      <c r="Q9" s="215">
        <f>ROUND(E9*P9,5)</f>
        <v>0</v>
      </c>
      <c r="R9" s="215"/>
      <c r="S9" s="215"/>
      <c r="T9" s="216">
        <v>0.36499999999999999</v>
      </c>
      <c r="U9" s="215">
        <f>ROUND(E9*T9,2)</f>
        <v>3.58</v>
      </c>
      <c r="V9" s="205"/>
      <c r="W9" s="205"/>
      <c r="X9" s="205"/>
      <c r="Y9" s="205"/>
      <c r="Z9" s="205"/>
      <c r="AA9" s="205"/>
      <c r="AB9" s="205"/>
      <c r="AC9" s="205"/>
      <c r="AD9" s="205"/>
      <c r="AE9" s="205" t="s">
        <v>96</v>
      </c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06"/>
      <c r="B10" s="212"/>
      <c r="C10" s="242" t="s">
        <v>97</v>
      </c>
      <c r="D10" s="217"/>
      <c r="E10" s="222">
        <v>9.8000000000000007</v>
      </c>
      <c r="F10" s="224"/>
      <c r="G10" s="224"/>
      <c r="H10" s="224"/>
      <c r="I10" s="224"/>
      <c r="J10" s="224"/>
      <c r="K10" s="224"/>
      <c r="L10" s="224"/>
      <c r="M10" s="224"/>
      <c r="N10" s="215"/>
      <c r="O10" s="215"/>
      <c r="P10" s="215"/>
      <c r="Q10" s="215"/>
      <c r="R10" s="215"/>
      <c r="S10" s="215"/>
      <c r="T10" s="216"/>
      <c r="U10" s="215"/>
      <c r="V10" s="205"/>
      <c r="W10" s="205"/>
      <c r="X10" s="205"/>
      <c r="Y10" s="205"/>
      <c r="Z10" s="205"/>
      <c r="AA10" s="205"/>
      <c r="AB10" s="205"/>
      <c r="AC10" s="205"/>
      <c r="AD10" s="205"/>
      <c r="AE10" s="205" t="s">
        <v>98</v>
      </c>
      <c r="AF10" s="205">
        <v>0</v>
      </c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06">
        <v>2</v>
      </c>
      <c r="B11" s="212" t="s">
        <v>99</v>
      </c>
      <c r="C11" s="241" t="s">
        <v>100</v>
      </c>
      <c r="D11" s="214" t="s">
        <v>95</v>
      </c>
      <c r="E11" s="221">
        <v>6.8</v>
      </c>
      <c r="F11" s="224">
        <v>586</v>
      </c>
      <c r="G11" s="224">
        <v>3984.8</v>
      </c>
      <c r="H11" s="224">
        <v>0</v>
      </c>
      <c r="I11" s="224">
        <f>ROUND(E11*H11,2)</f>
        <v>0</v>
      </c>
      <c r="J11" s="224">
        <v>586</v>
      </c>
      <c r="K11" s="224">
        <f>ROUND(E11*J11,2)</f>
        <v>3984.8</v>
      </c>
      <c r="L11" s="224">
        <v>21</v>
      </c>
      <c r="M11" s="224">
        <f>G11*(1+L11/100)</f>
        <v>4821.6080000000002</v>
      </c>
      <c r="N11" s="215">
        <v>0</v>
      </c>
      <c r="O11" s="215">
        <f>ROUND(E11*N11,5)</f>
        <v>0</v>
      </c>
      <c r="P11" s="215">
        <v>0</v>
      </c>
      <c r="Q11" s="215">
        <f>ROUND(E11*P11,5)</f>
        <v>0</v>
      </c>
      <c r="R11" s="215"/>
      <c r="S11" s="215"/>
      <c r="T11" s="216">
        <v>1.1499999999999999</v>
      </c>
      <c r="U11" s="215">
        <f>ROUND(E11*T11,2)</f>
        <v>7.82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 t="s">
        <v>96</v>
      </c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2.5" outlineLevel="1" x14ac:dyDescent="0.2">
      <c r="A12" s="206">
        <v>3</v>
      </c>
      <c r="B12" s="212" t="s">
        <v>101</v>
      </c>
      <c r="C12" s="241" t="s">
        <v>102</v>
      </c>
      <c r="D12" s="214" t="s">
        <v>95</v>
      </c>
      <c r="E12" s="221">
        <v>3</v>
      </c>
      <c r="F12" s="224">
        <v>321.5</v>
      </c>
      <c r="G12" s="224">
        <v>964.5</v>
      </c>
      <c r="H12" s="224">
        <v>0</v>
      </c>
      <c r="I12" s="224">
        <f>ROUND(E12*H12,2)</f>
        <v>0</v>
      </c>
      <c r="J12" s="224">
        <v>321.5</v>
      </c>
      <c r="K12" s="224">
        <f>ROUND(E12*J12,2)</f>
        <v>964.5</v>
      </c>
      <c r="L12" s="224">
        <v>21</v>
      </c>
      <c r="M12" s="224">
        <f>G12*(1+L12/100)</f>
        <v>1167.0450000000001</v>
      </c>
      <c r="N12" s="215">
        <v>0</v>
      </c>
      <c r="O12" s="215">
        <f>ROUND(E12*N12,5)</f>
        <v>0</v>
      </c>
      <c r="P12" s="215">
        <v>0</v>
      </c>
      <c r="Q12" s="215">
        <f>ROUND(E12*P12,5)</f>
        <v>0</v>
      </c>
      <c r="R12" s="215"/>
      <c r="S12" s="215"/>
      <c r="T12" s="216">
        <v>0.65200000000000002</v>
      </c>
      <c r="U12" s="215">
        <f>ROUND(E12*T12,2)</f>
        <v>1.96</v>
      </c>
      <c r="V12" s="205"/>
      <c r="W12" s="205"/>
      <c r="X12" s="205"/>
      <c r="Y12" s="205"/>
      <c r="Z12" s="205"/>
      <c r="AA12" s="205"/>
      <c r="AB12" s="205"/>
      <c r="AC12" s="205"/>
      <c r="AD12" s="205"/>
      <c r="AE12" s="205" t="s">
        <v>96</v>
      </c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06">
        <v>4</v>
      </c>
      <c r="B13" s="212" t="s">
        <v>103</v>
      </c>
      <c r="C13" s="241" t="s">
        <v>104</v>
      </c>
      <c r="D13" s="214" t="s">
        <v>95</v>
      </c>
      <c r="E13" s="221">
        <v>3</v>
      </c>
      <c r="F13" s="224">
        <v>119.5</v>
      </c>
      <c r="G13" s="224">
        <v>358.5</v>
      </c>
      <c r="H13" s="224">
        <v>0</v>
      </c>
      <c r="I13" s="224">
        <f>ROUND(E13*H13,2)</f>
        <v>0</v>
      </c>
      <c r="J13" s="224">
        <v>119.5</v>
      </c>
      <c r="K13" s="224">
        <f>ROUND(E13*J13,2)</f>
        <v>358.5</v>
      </c>
      <c r="L13" s="224">
        <v>21</v>
      </c>
      <c r="M13" s="224">
        <f>G13*(1+L13/100)</f>
        <v>433.78499999999997</v>
      </c>
      <c r="N13" s="215">
        <v>0</v>
      </c>
      <c r="O13" s="215">
        <f>ROUND(E13*N13,5)</f>
        <v>0</v>
      </c>
      <c r="P13" s="215">
        <v>0</v>
      </c>
      <c r="Q13" s="215">
        <f>ROUND(E13*P13,5)</f>
        <v>0</v>
      </c>
      <c r="R13" s="215"/>
      <c r="S13" s="215"/>
      <c r="T13" s="216">
        <v>1.0999999999999999E-2</v>
      </c>
      <c r="U13" s="215">
        <f>ROUND(E13*T13,2)</f>
        <v>0.03</v>
      </c>
      <c r="V13" s="205"/>
      <c r="W13" s="205"/>
      <c r="X13" s="205"/>
      <c r="Y13" s="205"/>
      <c r="Z13" s="205"/>
      <c r="AA13" s="205"/>
      <c r="AB13" s="205"/>
      <c r="AC13" s="205"/>
      <c r="AD13" s="205"/>
      <c r="AE13" s="205" t="s">
        <v>96</v>
      </c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22.5" outlineLevel="1" x14ac:dyDescent="0.2">
      <c r="A14" s="206">
        <v>5</v>
      </c>
      <c r="B14" s="212" t="s">
        <v>105</v>
      </c>
      <c r="C14" s="241" t="s">
        <v>106</v>
      </c>
      <c r="D14" s="214" t="s">
        <v>95</v>
      </c>
      <c r="E14" s="221">
        <v>45</v>
      </c>
      <c r="F14" s="224">
        <v>23.9</v>
      </c>
      <c r="G14" s="224">
        <v>1075.5</v>
      </c>
      <c r="H14" s="224">
        <v>0</v>
      </c>
      <c r="I14" s="224">
        <f>ROUND(E14*H14,2)</f>
        <v>0</v>
      </c>
      <c r="J14" s="224">
        <v>23.9</v>
      </c>
      <c r="K14" s="224">
        <f>ROUND(E14*J14,2)</f>
        <v>1075.5</v>
      </c>
      <c r="L14" s="224">
        <v>21</v>
      </c>
      <c r="M14" s="224">
        <f>G14*(1+L14/100)</f>
        <v>1301.355</v>
      </c>
      <c r="N14" s="215">
        <v>0</v>
      </c>
      <c r="O14" s="215">
        <f>ROUND(E14*N14,5)</f>
        <v>0</v>
      </c>
      <c r="P14" s="215">
        <v>0</v>
      </c>
      <c r="Q14" s="215">
        <f>ROUND(E14*P14,5)</f>
        <v>0</v>
      </c>
      <c r="R14" s="215"/>
      <c r="S14" s="215"/>
      <c r="T14" s="216">
        <v>0</v>
      </c>
      <c r="U14" s="215">
        <f>ROUND(E14*T14,2)</f>
        <v>0</v>
      </c>
      <c r="V14" s="205"/>
      <c r="W14" s="205"/>
      <c r="X14" s="205"/>
      <c r="Y14" s="205"/>
      <c r="Z14" s="205"/>
      <c r="AA14" s="205"/>
      <c r="AB14" s="205"/>
      <c r="AC14" s="205"/>
      <c r="AD14" s="205"/>
      <c r="AE14" s="205" t="s">
        <v>96</v>
      </c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06"/>
      <c r="B15" s="212"/>
      <c r="C15" s="242" t="s">
        <v>107</v>
      </c>
      <c r="D15" s="217"/>
      <c r="E15" s="222">
        <v>45</v>
      </c>
      <c r="F15" s="224"/>
      <c r="G15" s="224"/>
      <c r="H15" s="224"/>
      <c r="I15" s="224"/>
      <c r="J15" s="224"/>
      <c r="K15" s="224"/>
      <c r="L15" s="224"/>
      <c r="M15" s="224"/>
      <c r="N15" s="215"/>
      <c r="O15" s="215"/>
      <c r="P15" s="215"/>
      <c r="Q15" s="215"/>
      <c r="R15" s="215"/>
      <c r="S15" s="215"/>
      <c r="T15" s="216"/>
      <c r="U15" s="215"/>
      <c r="V15" s="205"/>
      <c r="W15" s="205"/>
      <c r="X15" s="205"/>
      <c r="Y15" s="205"/>
      <c r="Z15" s="205"/>
      <c r="AA15" s="205"/>
      <c r="AB15" s="205"/>
      <c r="AC15" s="205"/>
      <c r="AD15" s="205"/>
      <c r="AE15" s="205" t="s">
        <v>98</v>
      </c>
      <c r="AF15" s="205">
        <v>0</v>
      </c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06">
        <v>6</v>
      </c>
      <c r="B16" s="212" t="s">
        <v>108</v>
      </c>
      <c r="C16" s="241" t="s">
        <v>109</v>
      </c>
      <c r="D16" s="214" t="s">
        <v>95</v>
      </c>
      <c r="E16" s="221">
        <v>3</v>
      </c>
      <c r="F16" s="224">
        <v>513</v>
      </c>
      <c r="G16" s="224">
        <v>1539</v>
      </c>
      <c r="H16" s="224">
        <v>0</v>
      </c>
      <c r="I16" s="224">
        <f>ROUND(E16*H16,2)</f>
        <v>0</v>
      </c>
      <c r="J16" s="224">
        <v>513</v>
      </c>
      <c r="K16" s="224">
        <f>ROUND(E16*J16,2)</f>
        <v>1539</v>
      </c>
      <c r="L16" s="224">
        <v>21</v>
      </c>
      <c r="M16" s="224">
        <f>G16*(1+L16/100)</f>
        <v>1862.19</v>
      </c>
      <c r="N16" s="215">
        <v>0</v>
      </c>
      <c r="O16" s="215">
        <f>ROUND(E16*N16,5)</f>
        <v>0</v>
      </c>
      <c r="P16" s="215">
        <v>0</v>
      </c>
      <c r="Q16" s="215">
        <f>ROUND(E16*P16,5)</f>
        <v>0</v>
      </c>
      <c r="R16" s="215"/>
      <c r="S16" s="215"/>
      <c r="T16" s="216">
        <v>0</v>
      </c>
      <c r="U16" s="215">
        <f>ROUND(E16*T16,2)</f>
        <v>0</v>
      </c>
      <c r="V16" s="205"/>
      <c r="W16" s="205"/>
      <c r="X16" s="205"/>
      <c r="Y16" s="205"/>
      <c r="Z16" s="205"/>
      <c r="AA16" s="205"/>
      <c r="AB16" s="205"/>
      <c r="AC16" s="205"/>
      <c r="AD16" s="205"/>
      <c r="AE16" s="205" t="s">
        <v>96</v>
      </c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ht="22.5" outlineLevel="1" x14ac:dyDescent="0.2">
      <c r="A17" s="206">
        <v>7</v>
      </c>
      <c r="B17" s="212" t="s">
        <v>110</v>
      </c>
      <c r="C17" s="241" t="s">
        <v>111</v>
      </c>
      <c r="D17" s="214" t="s">
        <v>95</v>
      </c>
      <c r="E17" s="221">
        <v>3</v>
      </c>
      <c r="F17" s="224">
        <v>1477</v>
      </c>
      <c r="G17" s="224">
        <v>4431</v>
      </c>
      <c r="H17" s="224">
        <v>757.66</v>
      </c>
      <c r="I17" s="224">
        <f>ROUND(E17*H17,2)</f>
        <v>2272.98</v>
      </c>
      <c r="J17" s="224">
        <v>719.34</v>
      </c>
      <c r="K17" s="224">
        <f>ROUND(E17*J17,2)</f>
        <v>2158.02</v>
      </c>
      <c r="L17" s="224">
        <v>21</v>
      </c>
      <c r="M17" s="224">
        <f>G17*(1+L17/100)</f>
        <v>5361.51</v>
      </c>
      <c r="N17" s="215">
        <v>1.7</v>
      </c>
      <c r="O17" s="215">
        <f>ROUND(E17*N17,5)</f>
        <v>5.0999999999999996</v>
      </c>
      <c r="P17" s="215">
        <v>0</v>
      </c>
      <c r="Q17" s="215">
        <f>ROUND(E17*P17,5)</f>
        <v>0</v>
      </c>
      <c r="R17" s="215"/>
      <c r="S17" s="215"/>
      <c r="T17" s="216">
        <v>1.587</v>
      </c>
      <c r="U17" s="215">
        <f>ROUND(E17*T17,2)</f>
        <v>4.76</v>
      </c>
      <c r="V17" s="205"/>
      <c r="W17" s="205"/>
      <c r="X17" s="205"/>
      <c r="Y17" s="205"/>
      <c r="Z17" s="205"/>
      <c r="AA17" s="205"/>
      <c r="AB17" s="205"/>
      <c r="AC17" s="205"/>
      <c r="AD17" s="205"/>
      <c r="AE17" s="205" t="s">
        <v>96</v>
      </c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06">
        <v>8</v>
      </c>
      <c r="B18" s="212" t="s">
        <v>112</v>
      </c>
      <c r="C18" s="241" t="s">
        <v>113</v>
      </c>
      <c r="D18" s="214" t="s">
        <v>114</v>
      </c>
      <c r="E18" s="221">
        <v>35</v>
      </c>
      <c r="F18" s="224">
        <v>25</v>
      </c>
      <c r="G18" s="224">
        <v>875</v>
      </c>
      <c r="H18" s="224">
        <v>2</v>
      </c>
      <c r="I18" s="224">
        <f>ROUND(E18*H18,2)</f>
        <v>70</v>
      </c>
      <c r="J18" s="224">
        <v>23</v>
      </c>
      <c r="K18" s="224">
        <f>ROUND(E18*J18,2)</f>
        <v>805</v>
      </c>
      <c r="L18" s="224">
        <v>21</v>
      </c>
      <c r="M18" s="224">
        <f>G18*(1+L18/100)</f>
        <v>1058.75</v>
      </c>
      <c r="N18" s="215">
        <v>0</v>
      </c>
      <c r="O18" s="215">
        <f>ROUND(E18*N18,5)</f>
        <v>0</v>
      </c>
      <c r="P18" s="215">
        <v>0</v>
      </c>
      <c r="Q18" s="215">
        <f>ROUND(E18*P18,5)</f>
        <v>0</v>
      </c>
      <c r="R18" s="215"/>
      <c r="S18" s="215"/>
      <c r="T18" s="216">
        <v>0</v>
      </c>
      <c r="U18" s="215">
        <f>ROUND(E18*T18,2)</f>
        <v>0</v>
      </c>
      <c r="V18" s="205"/>
      <c r="W18" s="205"/>
      <c r="X18" s="205"/>
      <c r="Y18" s="205"/>
      <c r="Z18" s="205"/>
      <c r="AA18" s="205"/>
      <c r="AB18" s="205"/>
      <c r="AC18" s="205"/>
      <c r="AD18" s="205"/>
      <c r="AE18" s="205" t="s">
        <v>96</v>
      </c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x14ac:dyDescent="0.2">
      <c r="A19" s="207" t="s">
        <v>91</v>
      </c>
      <c r="B19" s="213" t="s">
        <v>62</v>
      </c>
      <c r="C19" s="243" t="s">
        <v>63</v>
      </c>
      <c r="D19" s="218"/>
      <c r="E19" s="223"/>
      <c r="F19" s="225"/>
      <c r="G19" s="225">
        <f>SUMIF(AE20:AE22,"&lt;&gt;NOR",G20:G22)</f>
        <v>3100.5</v>
      </c>
      <c r="H19" s="225"/>
      <c r="I19" s="225">
        <f>SUM(I20:I22)</f>
        <v>373.99</v>
      </c>
      <c r="J19" s="225"/>
      <c r="K19" s="225">
        <f>SUM(K20:K22)</f>
        <v>2726.51</v>
      </c>
      <c r="L19" s="225"/>
      <c r="M19" s="225">
        <f>SUM(M20:M22)</f>
        <v>3751.605</v>
      </c>
      <c r="N19" s="219"/>
      <c r="O19" s="219">
        <f>SUM(O20:O22)</f>
        <v>1.2789999999999999E-2</v>
      </c>
      <c r="P19" s="219"/>
      <c r="Q19" s="219">
        <f>SUM(Q20:Q22)</f>
        <v>9.6000000000000002E-2</v>
      </c>
      <c r="R19" s="219"/>
      <c r="S19" s="219"/>
      <c r="T19" s="220"/>
      <c r="U19" s="219">
        <f>SUM(U20:U22)</f>
        <v>6.3</v>
      </c>
      <c r="AE19" t="s">
        <v>92</v>
      </c>
    </row>
    <row r="20" spans="1:60" outlineLevel="1" x14ac:dyDescent="0.2">
      <c r="A20" s="206">
        <v>9</v>
      </c>
      <c r="B20" s="212" t="s">
        <v>115</v>
      </c>
      <c r="C20" s="241" t="s">
        <v>116</v>
      </c>
      <c r="D20" s="214" t="s">
        <v>117</v>
      </c>
      <c r="E20" s="221">
        <v>3</v>
      </c>
      <c r="F20" s="224">
        <v>170.5</v>
      </c>
      <c r="G20" s="224">
        <v>511.5</v>
      </c>
      <c r="H20" s="224">
        <v>19.43</v>
      </c>
      <c r="I20" s="224">
        <f>ROUND(E20*H20,2)</f>
        <v>58.29</v>
      </c>
      <c r="J20" s="224">
        <v>151.07</v>
      </c>
      <c r="K20" s="224">
        <f>ROUND(E20*J20,2)</f>
        <v>453.21</v>
      </c>
      <c r="L20" s="224">
        <v>21</v>
      </c>
      <c r="M20" s="224">
        <f>G20*(1+L20/100)</f>
        <v>618.91499999999996</v>
      </c>
      <c r="N20" s="215">
        <v>6.7000000000000002E-4</v>
      </c>
      <c r="O20" s="215">
        <f>ROUND(E20*N20,5)</f>
        <v>2.0100000000000001E-3</v>
      </c>
      <c r="P20" s="215">
        <v>2E-3</v>
      </c>
      <c r="Q20" s="215">
        <f>ROUND(E20*P20,5)</f>
        <v>6.0000000000000001E-3</v>
      </c>
      <c r="R20" s="215"/>
      <c r="S20" s="215"/>
      <c r="T20" s="216">
        <v>0.35</v>
      </c>
      <c r="U20" s="215">
        <f>ROUND(E20*T20,2)</f>
        <v>1.05</v>
      </c>
      <c r="V20" s="205"/>
      <c r="W20" s="205"/>
      <c r="X20" s="205"/>
      <c r="Y20" s="205"/>
      <c r="Z20" s="205"/>
      <c r="AA20" s="205"/>
      <c r="AB20" s="205"/>
      <c r="AC20" s="205"/>
      <c r="AD20" s="205"/>
      <c r="AE20" s="205" t="s">
        <v>96</v>
      </c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06">
        <v>10</v>
      </c>
      <c r="B21" s="212" t="s">
        <v>118</v>
      </c>
      <c r="C21" s="241" t="s">
        <v>119</v>
      </c>
      <c r="D21" s="214" t="s">
        <v>114</v>
      </c>
      <c r="E21" s="221">
        <v>20</v>
      </c>
      <c r="F21" s="224">
        <v>105</v>
      </c>
      <c r="G21" s="224">
        <v>2100</v>
      </c>
      <c r="H21" s="224">
        <v>14.35</v>
      </c>
      <c r="I21" s="224">
        <f>ROUND(E21*H21,2)</f>
        <v>287</v>
      </c>
      <c r="J21" s="224">
        <v>90.65</v>
      </c>
      <c r="K21" s="224">
        <f>ROUND(E21*J21,2)</f>
        <v>1813</v>
      </c>
      <c r="L21" s="224">
        <v>21</v>
      </c>
      <c r="M21" s="224">
        <f>G21*(1+L21/100)</f>
        <v>2541</v>
      </c>
      <c r="N21" s="215">
        <v>4.8999999999999998E-4</v>
      </c>
      <c r="O21" s="215">
        <f>ROUND(E21*N21,5)</f>
        <v>9.7999999999999997E-3</v>
      </c>
      <c r="P21" s="215">
        <v>4.0000000000000001E-3</v>
      </c>
      <c r="Q21" s="215">
        <f>ROUND(E21*P21,5)</f>
        <v>0.08</v>
      </c>
      <c r="R21" s="215"/>
      <c r="S21" s="215"/>
      <c r="T21" s="216">
        <v>0.20799999999999999</v>
      </c>
      <c r="U21" s="215">
        <f>ROUND(E21*T21,2)</f>
        <v>4.16</v>
      </c>
      <c r="V21" s="205"/>
      <c r="W21" s="205"/>
      <c r="X21" s="205"/>
      <c r="Y21" s="205"/>
      <c r="Z21" s="205"/>
      <c r="AA21" s="205"/>
      <c r="AB21" s="205"/>
      <c r="AC21" s="205"/>
      <c r="AD21" s="205"/>
      <c r="AE21" s="205" t="s">
        <v>96</v>
      </c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34">
        <v>11</v>
      </c>
      <c r="B22" s="235" t="s">
        <v>120</v>
      </c>
      <c r="C22" s="244" t="s">
        <v>121</v>
      </c>
      <c r="D22" s="236" t="s">
        <v>114</v>
      </c>
      <c r="E22" s="237">
        <v>2</v>
      </c>
      <c r="F22" s="238">
        <v>244.5</v>
      </c>
      <c r="G22" s="238">
        <v>489</v>
      </c>
      <c r="H22" s="238">
        <v>14.35</v>
      </c>
      <c r="I22" s="238">
        <f>ROUND(E22*H22,2)</f>
        <v>28.7</v>
      </c>
      <c r="J22" s="238">
        <v>230.15</v>
      </c>
      <c r="K22" s="238">
        <f>ROUND(E22*J22,2)</f>
        <v>460.3</v>
      </c>
      <c r="L22" s="238">
        <v>21</v>
      </c>
      <c r="M22" s="238">
        <f>G22*(1+L22/100)</f>
        <v>591.68999999999994</v>
      </c>
      <c r="N22" s="239">
        <v>4.8999999999999998E-4</v>
      </c>
      <c r="O22" s="239">
        <f>ROUND(E22*N22,5)</f>
        <v>9.7999999999999997E-4</v>
      </c>
      <c r="P22" s="239">
        <v>5.0000000000000001E-3</v>
      </c>
      <c r="Q22" s="239">
        <f>ROUND(E22*P22,5)</f>
        <v>0.01</v>
      </c>
      <c r="R22" s="239"/>
      <c r="S22" s="239"/>
      <c r="T22" s="240">
        <v>0.54400000000000004</v>
      </c>
      <c r="U22" s="239">
        <f>ROUND(E22*T22,2)</f>
        <v>1.0900000000000001</v>
      </c>
      <c r="V22" s="205"/>
      <c r="W22" s="205"/>
      <c r="X22" s="205"/>
      <c r="Y22" s="205"/>
      <c r="Z22" s="205"/>
      <c r="AA22" s="205"/>
      <c r="AB22" s="205"/>
      <c r="AC22" s="205"/>
      <c r="AD22" s="205"/>
      <c r="AE22" s="205" t="s">
        <v>96</v>
      </c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x14ac:dyDescent="0.2">
      <c r="A23" s="6"/>
      <c r="B23" s="7" t="s">
        <v>122</v>
      </c>
      <c r="C23" s="245" t="s">
        <v>122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v>12</v>
      </c>
      <c r="AD23">
        <v>21</v>
      </c>
    </row>
    <row r="24" spans="1:60" x14ac:dyDescent="0.2">
      <c r="C24" s="246"/>
      <c r="AE24" t="s">
        <v>123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20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NZXT</dc:creator>
  <cp:lastModifiedBy>NZXT</cp:lastModifiedBy>
  <cp:lastPrinted>2014-02-28T09:52:57Z</cp:lastPrinted>
  <dcterms:created xsi:type="dcterms:W3CDTF">2009-04-08T07:15:50Z</dcterms:created>
  <dcterms:modified xsi:type="dcterms:W3CDTF">2024-05-25T12:40:12Z</dcterms:modified>
</cp:coreProperties>
</file>